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2019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<sst xmlns="http://schemas.openxmlformats.org/spreadsheetml/2006/main" count="288" uniqueCount="140">
  <si>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</si>
  <si>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</si>
  <si>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</si>
  <si>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</si>
  <si>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(час.)</t>
  </si>
  <si>
    <t>Распределение обязательной (аудиторной) нагрузки по курсам и семестрам/триместрам (час. в семестр/триместр)</t>
  </si>
  <si>
    <t>I курс</t>
  </si>
  <si>
    <t>II курс</t>
  </si>
  <si>
    <t>В т.ч. ЛПЗ</t>
  </si>
  <si>
    <t>Максимальная</t>
  </si>
  <si>
    <t>Самостоятельная учебная работа</t>
  </si>
  <si>
    <t>Всего занятий за весь период обучения</t>
  </si>
  <si>
    <t>Обязательная аудиторная</t>
  </si>
  <si>
    <t>Учебная практика</t>
  </si>
  <si>
    <t>Производственная практика</t>
  </si>
  <si>
    <t>ГИА</t>
  </si>
  <si>
    <t>История</t>
  </si>
  <si>
    <t>Иностранный язык</t>
  </si>
  <si>
    <t>Физическая культура</t>
  </si>
  <si>
    <t>Математика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</si>
  <si>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</si>
  <si>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</si>
  <si>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</si>
  <si>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</si>
  <si>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</si>
  <si>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</si>
  <si>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</si>
  <si>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ПМ.00</t>
  </si>
  <si>
    <t>Профессиональные модули</t>
  </si>
  <si>
    <t>_,ДЗ</t>
  </si>
  <si>
    <t>ДЗ</t>
  </si>
  <si>
    <t>_,Э</t>
  </si>
  <si>
    <t>Всего</t>
  </si>
  <si>
    <t>учебной практики</t>
  </si>
  <si>
    <t>производственной практики</t>
  </si>
  <si>
    <t>дисциплин и МДК</t>
  </si>
  <si>
    <t>экзаменов</t>
  </si>
  <si>
    <t>диф. зачетов</t>
  </si>
  <si>
    <t>зачетов</t>
  </si>
  <si>
    <t>_,_,ДЗ</t>
  </si>
  <si>
    <t>_,_,Э</t>
  </si>
  <si>
    <t>III курс</t>
  </si>
  <si>
    <t xml:space="preserve">                    Всего                      </t>
  </si>
  <si>
    <t>1 семестр 17 нед.</t>
  </si>
  <si>
    <t>4 семестр 22 нед.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</si>
  <si>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</si>
  <si>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</si>
  <si>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</si>
  <si>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</si>
  <si>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</si>
  <si>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</si>
  <si>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</si>
  <si>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</si>
  <si>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</si>
  <si>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</si>
  <si>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ОБЖ</t>
  </si>
  <si>
    <t>Информатика и ИКТ</t>
  </si>
  <si>
    <t>2 семестр 23 нед.</t>
  </si>
  <si>
    <t>3 семестр 17 нед.</t>
  </si>
  <si>
    <t>6 семестр  1 нед.</t>
  </si>
  <si>
    <t>ОДБ.08</t>
  </si>
  <si>
    <t>ОДБ.09</t>
  </si>
  <si>
    <t>ОДП.1</t>
  </si>
  <si>
    <t>ОДП.2</t>
  </si>
  <si>
    <t>ОДП.3</t>
  </si>
  <si>
    <t>Ощепрофессиональный цикл</t>
  </si>
  <si>
    <t>5 семестр 16 нед.</t>
  </si>
  <si>
    <t>ФК. 00</t>
  </si>
  <si>
    <t>_/5/2</t>
  </si>
  <si>
    <t>1 нед.</t>
  </si>
  <si>
    <t>Обществознание</t>
  </si>
  <si>
    <t>Естествознание</t>
  </si>
  <si>
    <t>География</t>
  </si>
  <si>
    <t xml:space="preserve">Право </t>
  </si>
  <si>
    <t>ОДП.4</t>
  </si>
  <si>
    <t>Экономика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</si>
  <si>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</si>
  <si>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</si>
  <si>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</si>
  <si>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</si>
  <si>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ПМ.01</t>
  </si>
  <si>
    <t>Продажа непродовольственных товаров</t>
  </si>
  <si>
    <t>Розничная торговля непродовольственными товарами</t>
  </si>
  <si>
    <t>МДК.01.01</t>
  </si>
  <si>
    <t>УП. 01</t>
  </si>
  <si>
    <t>ПП. 01</t>
  </si>
  <si>
    <t>Розничная торговля продовольственными товарами</t>
  </si>
  <si>
    <t>Продажа продовольственных товаров</t>
  </si>
  <si>
    <t>ПМ. 02</t>
  </si>
  <si>
    <t>МДК. 02.01</t>
  </si>
  <si>
    <t>УП.02</t>
  </si>
  <si>
    <t>ПП.02</t>
  </si>
  <si>
    <t>Работа на контрольно-кассовой технике и расчеты с покупателями</t>
  </si>
  <si>
    <t>Эксплуатация контрольно-кассовой техники</t>
  </si>
  <si>
    <t>УП.03</t>
  </si>
  <si>
    <t>ПП.03</t>
  </si>
  <si>
    <t>ПМ. 03</t>
  </si>
  <si>
    <t>МДК. 03.01</t>
  </si>
  <si>
    <t>З</t>
  </si>
  <si>
    <t>4/19/9</t>
  </si>
  <si>
    <t xml:space="preserve">-з/3дз/1эК </t>
  </si>
  <si>
    <t>1/11/7</t>
  </si>
  <si>
    <t>3/6/3</t>
  </si>
  <si>
    <t>Основы предпринимательской деятельности</t>
  </si>
  <si>
    <t>Эффективное поведение на рынке труда</t>
  </si>
  <si>
    <t>ОП.06</t>
  </si>
  <si>
    <t>ОП.07</t>
  </si>
  <si>
    <t>Государственная итоговая аттестация</t>
  </si>
  <si>
    <t xml:space="preserve">Консультации на учебную группу из расчета 4 часа на одного обучающегося на каждый учебный год. 
Государственная итоговая аттестация
Выпускная квалификационная работа
</t>
  </si>
  <si>
    <t>ОУД.01</t>
  </si>
  <si>
    <t>ОУД.02</t>
  </si>
  <si>
    <t>ОУД.03</t>
  </si>
  <si>
    <t>ОУД.04</t>
  </si>
  <si>
    <t>ОУД.05</t>
  </si>
  <si>
    <t>ОУД.06</t>
  </si>
  <si>
    <t>3 семестр 17 нед. (Т/15нед., ПР/2 нед.)</t>
  </si>
  <si>
    <t>2 семестр 22 нед. (Т/17 нед.,  ПР/5 нед.)</t>
  </si>
  <si>
    <t>4 семестр 22 нед. (Т/20 нед., ПР/2 нед.)</t>
  </si>
  <si>
    <t>5 семестр 17 нед. (Т/8 нед., ПР/9 нед.)</t>
  </si>
  <si>
    <t>6 семестр  (ПР/21 нед.)</t>
  </si>
  <si>
    <t>ПМ</t>
  </si>
  <si>
    <t>ОП</t>
  </si>
  <si>
    <t>вариатив</t>
  </si>
  <si>
    <t>ПМ.00 30 час</t>
  </si>
  <si>
    <t>ОП.00 114 час</t>
  </si>
  <si>
    <t>ОУД.07</t>
  </si>
  <si>
    <t>ОУД.14</t>
  </si>
  <si>
    <t>Экология</t>
  </si>
  <si>
    <t>по выбору</t>
  </si>
  <si>
    <t>Астрономия</t>
  </si>
  <si>
    <t>Информатика и информационно-коммуникационные технологии</t>
  </si>
  <si>
    <t xml:space="preserve"> </t>
  </si>
  <si>
    <t>_,_,_,ДЗ</t>
  </si>
  <si>
    <t>ОУД.08</t>
  </si>
  <si>
    <t>ОУД.09</t>
  </si>
  <si>
    <t>ОДП.10</t>
  </si>
  <si>
    <t>ОДП.11</t>
  </si>
  <si>
    <t>ОУД.12</t>
  </si>
  <si>
    <t>ОУД.13</t>
  </si>
  <si>
    <t>ОУД.15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</si>
</sst>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wrapText="1" shrinkToFi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wrapText="1" shrinkToFit="1"/>
    </xf>
    <xf numFmtId="0" fontId="2" fillId="0" borderId="16" xfId="0" applyFont="1" applyFill="1" applyBorder="1" applyAlignment="1">
      <alignment horizontal="center" wrapText="1" shrinkToFit="1"/>
    </xf>
    <xf numFmtId="0" fontId="1" fillId="0" borderId="16" xfId="0" applyFont="1" applyFill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2" fillId="0" borderId="21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49" fontId="2" fillId="0" borderId="15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wrapText="1" shrinkToFit="1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16" xfId="0" applyNumberFormat="1" applyFont="1" applyFill="1" applyBorder="1" applyAlignment="1">
      <alignment horizontal="center" wrapText="1" shrinkToFit="1"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 wrapText="1" shrinkToFit="1"/>
    </xf>
    <xf numFmtId="0" fontId="0" fillId="0" borderId="24" xfId="0" applyFill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2" fillId="0" borderId="0" xfId="0" applyFont="1" applyBorder="1" applyAlignment="1">
      <alignment wrapText="1" shrinkToFi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" fillId="0" borderId="21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1" fillId="0" borderId="21" xfId="0" applyFont="1" applyFill="1" applyBorder="1" applyAlignment="1">
      <alignment horizontal="center" wrapText="1" shrinkToFit="1"/>
    </xf>
    <xf numFmtId="49" fontId="2" fillId="0" borderId="22" xfId="0" applyNumberFormat="1" applyFont="1" applyFill="1" applyBorder="1" applyAlignment="1">
      <alignment horizontal="center" wrapText="1" shrinkToFit="1"/>
    </xf>
    <xf numFmtId="0" fontId="2" fillId="0" borderId="2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2" fillId="0" borderId="15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49" fontId="7" fillId="34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wrapText="1" shrinkToFit="1"/>
    </xf>
    <xf numFmtId="0" fontId="2" fillId="0" borderId="30" xfId="0" applyFont="1" applyFill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2" fillId="0" borderId="31" xfId="0" applyFont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wrapText="1" shrinkToFit="1"/>
    </xf>
    <xf numFmtId="0" fontId="2" fillId="35" borderId="22" xfId="0" applyFont="1" applyFill="1" applyBorder="1" applyAlignment="1">
      <alignment horizontal="center" wrapText="1" shrinkToFit="1"/>
    </xf>
    <xf numFmtId="0" fontId="2" fillId="35" borderId="15" xfId="0" applyFont="1" applyFill="1" applyBorder="1" applyAlignment="1">
      <alignment horizontal="center" wrapText="1" shrinkToFit="1"/>
    </xf>
    <xf numFmtId="0" fontId="0" fillId="35" borderId="0" xfId="0" applyFill="1" applyAlignment="1">
      <alignment/>
    </xf>
    <xf numFmtId="0" fontId="2" fillId="35" borderId="16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vertical="top" wrapText="1"/>
    </xf>
    <xf numFmtId="0" fontId="2" fillId="35" borderId="21" xfId="0" applyFont="1" applyFill="1" applyBorder="1" applyAlignment="1">
      <alignment horizontal="center" wrapText="1" shrinkToFit="1"/>
    </xf>
    <xf numFmtId="0" fontId="0" fillId="35" borderId="24" xfId="0" applyFill="1" applyBorder="1" applyAlignment="1">
      <alignment/>
    </xf>
    <xf numFmtId="0" fontId="2" fillId="35" borderId="20" xfId="0" applyFont="1" applyFill="1" applyBorder="1" applyAlignment="1">
      <alignment horizontal="center" wrapText="1" shrinkToFit="1"/>
    </xf>
    <xf numFmtId="0" fontId="4" fillId="35" borderId="24" xfId="0" applyFont="1" applyFill="1" applyBorder="1" applyAlignment="1">
      <alignment/>
    </xf>
    <xf numFmtId="0" fontId="2" fillId="35" borderId="16" xfId="0" applyFont="1" applyFill="1" applyBorder="1" applyAlignment="1">
      <alignment horizontal="center" wrapText="1" shrinkToFit="1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wrapText="1" shrinkToFit="1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 shrinkToFit="1"/>
    </xf>
    <xf numFmtId="0" fontId="1" fillId="35" borderId="10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vertical="top" wrapText="1"/>
    </xf>
    <xf numFmtId="49" fontId="1" fillId="35" borderId="16" xfId="0" applyNumberFormat="1" applyFont="1" applyFill="1" applyBorder="1" applyAlignment="1">
      <alignment horizontal="center" wrapText="1" shrinkToFit="1"/>
    </xf>
    <xf numFmtId="0" fontId="1" fillId="35" borderId="16" xfId="0" applyFont="1" applyFill="1" applyBorder="1" applyAlignment="1">
      <alignment horizontal="center" wrapText="1" shrinkToFit="1"/>
    </xf>
    <xf numFmtId="0" fontId="3" fillId="35" borderId="10" xfId="0" applyFont="1" applyFill="1" applyBorder="1" applyAlignment="1">
      <alignment vertical="top" wrapText="1"/>
    </xf>
    <xf numFmtId="49" fontId="1" fillId="35" borderId="10" xfId="0" applyNumberFormat="1" applyFont="1" applyFill="1" applyBorder="1" applyAlignment="1">
      <alignment horizontal="center" wrapText="1" shrinkToFit="1"/>
    </xf>
    <xf numFmtId="0" fontId="1" fillId="35" borderId="10" xfId="0" applyFont="1" applyFill="1" applyBorder="1" applyAlignment="1">
      <alignment horizontal="center" wrapText="1" shrinkToFit="1"/>
    </xf>
    <xf numFmtId="0" fontId="1" fillId="35" borderId="16" xfId="0" applyFont="1" applyFill="1" applyBorder="1" applyAlignment="1">
      <alignment horizontal="justify" vertical="top" wrapText="1"/>
    </xf>
    <xf numFmtId="0" fontId="1" fillId="35" borderId="18" xfId="0" applyFont="1" applyFill="1" applyBorder="1" applyAlignment="1">
      <alignment vertical="top" wrapText="1"/>
    </xf>
    <xf numFmtId="0" fontId="2" fillId="35" borderId="27" xfId="0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wrapText="1" shrinkToFit="1"/>
    </xf>
    <xf numFmtId="0" fontId="2" fillId="0" borderId="28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wrapText="1" shrinkToFit="1"/>
    </xf>
    <xf numFmtId="0" fontId="0" fillId="0" borderId="0" xfId="0" applyFill="1" applyBorder="1" applyAlignment="1">
      <alignment horizontal="center"/>
    </xf>
    <xf numFmtId="0" fontId="2" fillId="8" borderId="16" xfId="0" applyFont="1" applyFill="1" applyBorder="1" applyAlignment="1">
      <alignment horizontal="center" wrapText="1" shrinkToFit="1"/>
    </xf>
    <xf numFmtId="0" fontId="2" fillId="8" borderId="10" xfId="0" applyFont="1" applyFill="1" applyBorder="1" applyAlignment="1">
      <alignment horizontal="center" wrapText="1" shrinkToFit="1"/>
    </xf>
    <xf numFmtId="0" fontId="2" fillId="8" borderId="15" xfId="0" applyFont="1" applyFill="1" applyBorder="1" applyAlignment="1">
      <alignment horizontal="center" wrapText="1" shrinkToFit="1"/>
    </xf>
    <xf numFmtId="0" fontId="1" fillId="8" borderId="10" xfId="0" applyFont="1" applyFill="1" applyBorder="1" applyAlignment="1">
      <alignment horizontal="center" wrapText="1" shrinkToFit="1"/>
    </xf>
    <xf numFmtId="0" fontId="1" fillId="8" borderId="16" xfId="0" applyFont="1" applyFill="1" applyBorder="1" applyAlignment="1">
      <alignment horizontal="center" wrapText="1" shrinkToFit="1"/>
    </xf>
    <xf numFmtId="0" fontId="1" fillId="8" borderId="21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 shrinkToFit="1"/>
    </xf>
    <xf numFmtId="0" fontId="0" fillId="0" borderId="24" xfId="0" applyFill="1" applyBorder="1" applyAlignment="1">
      <alignment/>
    </xf>
    <xf numFmtId="0" fontId="1" fillId="0" borderId="13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49" fontId="1" fillId="0" borderId="32" xfId="0" applyNumberFormat="1" applyFont="1" applyBorder="1" applyAlignment="1">
      <alignment horizontal="center" vertical="center" textRotation="90" wrapText="1" shrinkToFit="1"/>
    </xf>
    <xf numFmtId="49" fontId="1" fillId="0" borderId="30" xfId="0" applyNumberFormat="1" applyFont="1" applyBorder="1" applyAlignment="1">
      <alignment horizontal="center" vertical="center" textRotation="90" wrapText="1" shrinkToFit="1"/>
    </xf>
    <xf numFmtId="49" fontId="2" fillId="0" borderId="16" xfId="0" applyNumberFormat="1" applyFont="1" applyBorder="1" applyAlignment="1">
      <alignment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 wrapText="1" shrinkToFit="1"/>
    </xf>
    <xf numFmtId="0" fontId="1" fillId="36" borderId="32" xfId="0" applyFont="1" applyFill="1" applyBorder="1" applyAlignment="1">
      <alignment horizontal="center" vertical="center" textRotation="90" wrapText="1" shrinkToFit="1"/>
    </xf>
    <xf numFmtId="0" fontId="1" fillId="36" borderId="30" xfId="0" applyFont="1" applyFill="1" applyBorder="1" applyAlignment="1">
      <alignment horizontal="center" vertical="center" textRotation="90" wrapText="1" shrinkToFit="1"/>
    </xf>
    <xf numFmtId="0" fontId="1" fillId="36" borderId="16" xfId="0" applyFont="1" applyFill="1" applyBorder="1" applyAlignment="1">
      <alignment horizontal="center" vertical="center" textRotation="90" wrapText="1" shrinkToFit="1"/>
    </xf>
    <xf numFmtId="0" fontId="1" fillId="0" borderId="32" xfId="0" applyFont="1" applyBorder="1" applyAlignment="1">
      <alignment horizontal="center" vertical="center" textRotation="90" wrapText="1" shrinkToFit="1"/>
    </xf>
    <xf numFmtId="0" fontId="1" fillId="0" borderId="30" xfId="0" applyFont="1" applyBorder="1" applyAlignment="1">
      <alignment horizontal="center" vertical="center" textRotation="90" wrapText="1" shrinkToFit="1"/>
    </xf>
    <xf numFmtId="0" fontId="2" fillId="0" borderId="16" xfId="0" applyFont="1" applyBorder="1" applyAlignment="1">
      <alignment wrapText="1" shrinkToFit="1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 shrinkToFit="1"/>
    </xf>
    <xf numFmtId="0" fontId="2" fillId="0" borderId="17" xfId="0" applyFont="1" applyBorder="1" applyAlignment="1">
      <alignment horizontal="left" wrapText="1" shrinkToFit="1"/>
    </xf>
    <xf numFmtId="0" fontId="1" fillId="0" borderId="33" xfId="0" applyFont="1" applyBorder="1" applyAlignment="1">
      <alignment horizontal="center" vertical="center" textRotation="90" wrapText="1" shrinkToFit="1"/>
    </xf>
    <xf numFmtId="0" fontId="1" fillId="0" borderId="34" xfId="0" applyFont="1" applyBorder="1" applyAlignment="1">
      <alignment horizontal="center" vertical="center" textRotation="90" wrapText="1" shrinkToFit="1"/>
    </xf>
    <xf numFmtId="0" fontId="1" fillId="0" borderId="18" xfId="0" applyFont="1" applyBorder="1" applyAlignment="1">
      <alignment horizontal="center" vertical="center" textRotation="90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left" vertical="justify" wrapText="1" shrinkToFit="1"/>
    </xf>
    <xf numFmtId="0" fontId="2" fillId="0" borderId="36" xfId="0" applyFont="1" applyBorder="1" applyAlignment="1">
      <alignment horizontal="left" vertical="justify" wrapText="1" shrinkToFit="1"/>
    </xf>
    <xf numFmtId="0" fontId="2" fillId="0" borderId="33" xfId="0" applyFont="1" applyBorder="1" applyAlignment="1">
      <alignment horizontal="left" vertical="justify" wrapText="1" shrinkToFit="1"/>
    </xf>
    <xf numFmtId="0" fontId="2" fillId="0" borderId="24" xfId="0" applyFont="1" applyBorder="1" applyAlignment="1">
      <alignment horizontal="left" vertical="justify" wrapText="1" shrinkToFit="1"/>
    </xf>
    <xf numFmtId="0" fontId="2" fillId="0" borderId="0" xfId="0" applyFont="1" applyBorder="1" applyAlignment="1">
      <alignment horizontal="left" vertical="justify" wrapText="1" shrinkToFit="1"/>
    </xf>
    <xf numFmtId="0" fontId="2" fillId="0" borderId="34" xfId="0" applyFont="1" applyBorder="1" applyAlignment="1">
      <alignment horizontal="left" vertical="justify" wrapText="1" shrinkToFit="1"/>
    </xf>
    <xf numFmtId="0" fontId="2" fillId="0" borderId="27" xfId="0" applyFont="1" applyBorder="1" applyAlignment="1">
      <alignment horizontal="left" vertical="justify" wrapText="1" shrinkToFit="1"/>
    </xf>
    <xf numFmtId="0" fontId="2" fillId="0" borderId="28" xfId="0" applyFont="1" applyBorder="1" applyAlignment="1">
      <alignment horizontal="left" vertical="justify" wrapText="1" shrinkToFit="1"/>
    </xf>
    <xf numFmtId="0" fontId="2" fillId="0" borderId="18" xfId="0" applyFont="1" applyBorder="1" applyAlignment="1">
      <alignment horizontal="left" vertical="justify" wrapText="1" shrinkToFit="1"/>
    </xf>
    <xf numFmtId="0" fontId="1" fillId="0" borderId="32" xfId="0" applyFont="1" applyBorder="1" applyAlignment="1">
      <alignment horizontal="center" textRotation="90" wrapText="1" shrinkToFit="1"/>
    </xf>
    <xf numFmtId="0" fontId="1" fillId="0" borderId="30" xfId="0" applyFont="1" applyBorder="1" applyAlignment="1">
      <alignment horizontal="center" textRotation="90" wrapText="1" shrinkToFit="1"/>
    </xf>
    <xf numFmtId="0" fontId="1" fillId="0" borderId="16" xfId="0" applyFont="1" applyBorder="1" applyAlignment="1">
      <alignment horizontal="center" textRotation="90" wrapText="1" shrinkToFit="1"/>
    </xf>
    <xf numFmtId="0" fontId="1" fillId="0" borderId="16" xfId="0" applyFont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S205"/>
  <sheetViews>
    <sheetView tabSelected="1" zoomScalePageLayoutView="0" workbookViewId="0" topLeftCell="B1">
      <pane xSplit="1440" ySplit="1290" topLeftCell="B1" activePane="bottomRight" state="split"/>
      <selection pane="topLeft" activeCell="N55" sqref="A1:N55"/>
      <selection pane="topRight" activeCell="J6" sqref="J1:J16384"/>
      <selection pane="bottomLeft" activeCell="D32" sqref="D32"/>
      <selection pane="bottomRight" activeCell="B2" sqref="B2:N55"/>
    </sheetView>
  </sheetViews>
  <sheetFormatPr defaultColWidth="9.00390625" defaultRowHeight="12.75"/>
  <cols>
    <col min="1" max="1" width="0" style="0" hidden="1" customWidth="1"/>
    <col min="2" max="2" width="10.00390625" style="0" customWidth="1"/>
    <col min="3" max="3" width="27.00390625" style="0" customWidth="1"/>
    <col min="4" max="4" width="10.25390625" style="36" customWidth="1"/>
    <col min="13" max="13" width="7.125" style="0" customWidth="1"/>
    <col min="14" max="14" width="7.375" style="0" customWidth="1"/>
    <col min="15" max="16" width="5.125" style="0" customWidth="1"/>
  </cols>
  <sheetData>
    <row r="2" ht="12.75">
      <c r="C2" s="3" t="s">
        <v>0</v>
      </c>
    </row>
    <row r="3" ht="13.5" thickBot="1"/>
    <row r="4" spans="2:14" ht="50.25" customHeight="1" thickBot="1">
      <c r="B4" s="134" t="s">
        <v>3</v>
      </c>
      <c r="C4" s="146" t="s">
        <v>1</v>
      </c>
      <c r="D4" s="125" t="s">
        <v>2</v>
      </c>
      <c r="E4" s="120" t="s">
        <v>4</v>
      </c>
      <c r="F4" s="128"/>
      <c r="G4" s="128"/>
      <c r="H4" s="121"/>
      <c r="I4" s="120" t="s">
        <v>5</v>
      </c>
      <c r="J4" s="128"/>
      <c r="K4" s="128"/>
      <c r="L4" s="128"/>
      <c r="M4" s="128"/>
      <c r="N4" s="121"/>
    </row>
    <row r="5" spans="2:17" ht="28.5" customHeight="1" thickBot="1">
      <c r="B5" s="135"/>
      <c r="C5" s="147"/>
      <c r="D5" s="126"/>
      <c r="E5" s="134" t="s">
        <v>9</v>
      </c>
      <c r="F5" s="134" t="s">
        <v>10</v>
      </c>
      <c r="G5" s="120" t="s">
        <v>12</v>
      </c>
      <c r="H5" s="121"/>
      <c r="I5" s="120" t="s">
        <v>6</v>
      </c>
      <c r="J5" s="121"/>
      <c r="K5" s="128" t="s">
        <v>7</v>
      </c>
      <c r="L5" s="121"/>
      <c r="M5" s="129" t="s">
        <v>41</v>
      </c>
      <c r="N5" s="130"/>
      <c r="O5" s="53"/>
      <c r="P5" s="53"/>
      <c r="Q5" s="6"/>
    </row>
    <row r="6" spans="2:17" ht="13.5" customHeight="1">
      <c r="B6" s="135"/>
      <c r="C6" s="147"/>
      <c r="D6" s="126"/>
      <c r="E6" s="135"/>
      <c r="F6" s="135"/>
      <c r="G6" s="131" t="s">
        <v>11</v>
      </c>
      <c r="H6" s="143" t="s">
        <v>8</v>
      </c>
      <c r="I6" s="122" t="s">
        <v>43</v>
      </c>
      <c r="J6" s="122" t="s">
        <v>116</v>
      </c>
      <c r="K6" s="122" t="s">
        <v>115</v>
      </c>
      <c r="L6" s="122" t="s">
        <v>117</v>
      </c>
      <c r="M6" s="122" t="s">
        <v>118</v>
      </c>
      <c r="N6" s="122" t="s">
        <v>119</v>
      </c>
      <c r="O6" s="30"/>
      <c r="P6" s="30"/>
      <c r="Q6" s="6"/>
    </row>
    <row r="7" spans="2:17" ht="12.75" customHeight="1">
      <c r="B7" s="135"/>
      <c r="C7" s="147"/>
      <c r="D7" s="126"/>
      <c r="E7" s="135"/>
      <c r="F7" s="135"/>
      <c r="G7" s="132"/>
      <c r="H7" s="144"/>
      <c r="I7" s="137"/>
      <c r="J7" s="123"/>
      <c r="K7" s="123"/>
      <c r="L7" s="123"/>
      <c r="M7" s="123"/>
      <c r="N7" s="123"/>
      <c r="O7" s="35"/>
      <c r="P7" s="35"/>
      <c r="Q7" s="53"/>
    </row>
    <row r="8" spans="2:83" ht="87.75" customHeight="1" thickBot="1">
      <c r="B8" s="136"/>
      <c r="C8" s="136"/>
      <c r="D8" s="127"/>
      <c r="E8" s="136"/>
      <c r="F8" s="136"/>
      <c r="G8" s="133"/>
      <c r="H8" s="145"/>
      <c r="I8" s="138"/>
      <c r="J8" s="124"/>
      <c r="K8" s="124"/>
      <c r="L8" s="124"/>
      <c r="M8" s="124"/>
      <c r="N8" s="12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</row>
    <row r="9" spans="2:227" s="7" customFormat="1" ht="17.25" customHeight="1" thickBot="1">
      <c r="B9" s="104"/>
      <c r="C9" s="105" t="s">
        <v>45</v>
      </c>
      <c r="D9" s="102" t="s">
        <v>101</v>
      </c>
      <c r="E9" s="103">
        <f>SUM(E10:E24)</f>
        <v>2907</v>
      </c>
      <c r="F9" s="103">
        <f>SUM(F10:F24)</f>
        <v>969</v>
      </c>
      <c r="G9" s="103">
        <f>SUM(I9:N9)</f>
        <v>2052</v>
      </c>
      <c r="H9" s="103">
        <f>SUM(H10:H24)</f>
        <v>707</v>
      </c>
      <c r="I9" s="103">
        <f aca="true" t="shared" si="0" ref="I9:N9">SUM(I10:I25)</f>
        <v>513</v>
      </c>
      <c r="J9" s="103">
        <f t="shared" si="0"/>
        <v>575</v>
      </c>
      <c r="K9" s="103">
        <f t="shared" si="0"/>
        <v>384</v>
      </c>
      <c r="L9" s="103">
        <f t="shared" si="0"/>
        <v>486</v>
      </c>
      <c r="M9" s="103">
        <f t="shared" si="0"/>
        <v>94</v>
      </c>
      <c r="N9" s="103">
        <f t="shared" si="0"/>
        <v>0</v>
      </c>
      <c r="O9" s="46"/>
      <c r="P9" s="30"/>
      <c r="Q9" s="35"/>
      <c r="R9" s="95"/>
      <c r="S9" s="35">
        <v>2052</v>
      </c>
      <c r="T9" s="35">
        <f>S9-G9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</row>
    <row r="10" spans="2:227" ht="13.5" thickBot="1">
      <c r="B10" s="64" t="s">
        <v>109</v>
      </c>
      <c r="C10" s="54" t="s">
        <v>47</v>
      </c>
      <c r="D10" s="57" t="s">
        <v>40</v>
      </c>
      <c r="E10" s="57">
        <f>SUM(F10:G10)</f>
        <v>141</v>
      </c>
      <c r="F10" s="57">
        <f>G10/2</f>
        <v>47</v>
      </c>
      <c r="G10" s="96">
        <f>SUM(I10:N10)</f>
        <v>94</v>
      </c>
      <c r="H10" s="57">
        <v>48</v>
      </c>
      <c r="I10" s="59">
        <v>17</v>
      </c>
      <c r="J10" s="59">
        <v>22</v>
      </c>
      <c r="K10" s="59">
        <v>15</v>
      </c>
      <c r="L10" s="113">
        <v>40</v>
      </c>
      <c r="M10" s="59"/>
      <c r="N10" s="59"/>
      <c r="O10" s="119">
        <f>K10+L10</f>
        <v>55</v>
      </c>
      <c r="P10" s="111">
        <f>SUM(I10:J10)</f>
        <v>39</v>
      </c>
      <c r="Q10" s="139">
        <f>SUM(G10:G11)</f>
        <v>296</v>
      </c>
      <c r="R10" s="140">
        <v>9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</row>
    <row r="11" spans="1:227" s="5" customFormat="1" ht="13.5" thickBot="1">
      <c r="A11" s="4"/>
      <c r="B11" s="64" t="s">
        <v>110</v>
      </c>
      <c r="C11" s="54" t="s">
        <v>49</v>
      </c>
      <c r="D11" s="57" t="s">
        <v>39</v>
      </c>
      <c r="E11" s="57">
        <f aca="true" t="shared" si="1" ref="E11:E23">SUM(F11:G11)</f>
        <v>303</v>
      </c>
      <c r="F11" s="57">
        <f aca="true" t="shared" si="2" ref="F11:F23">G11/2</f>
        <v>101</v>
      </c>
      <c r="G11" s="96">
        <f aca="true" t="shared" si="3" ref="G11:G25">SUM(I11:N11)</f>
        <v>202</v>
      </c>
      <c r="H11" s="57">
        <v>26</v>
      </c>
      <c r="I11" s="59">
        <v>68</v>
      </c>
      <c r="J11" s="59">
        <v>22</v>
      </c>
      <c r="K11" s="59">
        <v>68</v>
      </c>
      <c r="L11" s="59">
        <v>44</v>
      </c>
      <c r="M11" s="59"/>
      <c r="N11" s="59"/>
      <c r="O11" s="119">
        <f aca="true" t="shared" si="4" ref="O11:O46">K11+L11</f>
        <v>112</v>
      </c>
      <c r="P11" s="111">
        <f>SUM(I11:J11)</f>
        <v>90</v>
      </c>
      <c r="Q11" s="139"/>
      <c r="R11" s="1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</row>
    <row r="12" spans="2:227" ht="13.5" thickBot="1">
      <c r="B12" s="64" t="s">
        <v>111</v>
      </c>
      <c r="C12" s="54" t="s">
        <v>17</v>
      </c>
      <c r="D12" s="58" t="s">
        <v>29</v>
      </c>
      <c r="E12" s="57">
        <f t="shared" si="1"/>
        <v>256</v>
      </c>
      <c r="F12" s="57">
        <v>85</v>
      </c>
      <c r="G12" s="96">
        <f t="shared" si="3"/>
        <v>171</v>
      </c>
      <c r="H12" s="57">
        <v>77</v>
      </c>
      <c r="I12" s="59">
        <v>51</v>
      </c>
      <c r="J12" s="59">
        <v>47</v>
      </c>
      <c r="K12" s="59">
        <v>51</v>
      </c>
      <c r="L12" s="59">
        <v>22</v>
      </c>
      <c r="M12" s="59"/>
      <c r="N12" s="59"/>
      <c r="O12" s="119">
        <f t="shared" si="4"/>
        <v>73</v>
      </c>
      <c r="P12" s="111">
        <f aca="true" t="shared" si="5" ref="P12:P47">SUM(I12:J12)</f>
        <v>98</v>
      </c>
      <c r="Q12" s="30"/>
      <c r="R12" s="93">
        <v>14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</row>
    <row r="13" spans="2:227" ht="13.5" thickBot="1">
      <c r="B13" s="64" t="s">
        <v>112</v>
      </c>
      <c r="C13" s="54" t="s">
        <v>19</v>
      </c>
      <c r="D13" s="58" t="s">
        <v>40</v>
      </c>
      <c r="E13" s="57">
        <f>SUM(F13:G13)</f>
        <v>431</v>
      </c>
      <c r="F13" s="57">
        <v>144</v>
      </c>
      <c r="G13" s="96">
        <f>SUM(I13:N13)</f>
        <v>287</v>
      </c>
      <c r="H13" s="59">
        <v>124</v>
      </c>
      <c r="I13" s="59">
        <v>31</v>
      </c>
      <c r="J13" s="59">
        <v>76</v>
      </c>
      <c r="K13" s="59">
        <v>66</v>
      </c>
      <c r="L13" s="112">
        <v>114</v>
      </c>
      <c r="M13" s="15"/>
      <c r="N13" s="15"/>
      <c r="O13" s="119">
        <f t="shared" si="4"/>
        <v>180</v>
      </c>
      <c r="P13" s="111">
        <f t="shared" si="5"/>
        <v>107</v>
      </c>
      <c r="Q13" s="45">
        <v>294</v>
      </c>
      <c r="R13" s="93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</row>
    <row r="14" spans="2:83" s="28" customFormat="1" ht="14.25" customHeight="1" thickBot="1">
      <c r="B14" s="64" t="s">
        <v>113</v>
      </c>
      <c r="C14" s="54" t="s">
        <v>16</v>
      </c>
      <c r="D14" s="57" t="s">
        <v>29</v>
      </c>
      <c r="E14" s="57">
        <f t="shared" si="1"/>
        <v>259</v>
      </c>
      <c r="F14" s="57">
        <v>86</v>
      </c>
      <c r="G14" s="96">
        <f t="shared" si="3"/>
        <v>173</v>
      </c>
      <c r="H14" s="57">
        <v>22</v>
      </c>
      <c r="I14" s="59">
        <v>68</v>
      </c>
      <c r="J14" s="59">
        <v>66</v>
      </c>
      <c r="K14" s="59">
        <v>17</v>
      </c>
      <c r="L14" s="59">
        <v>22</v>
      </c>
      <c r="M14" s="59"/>
      <c r="N14" s="59"/>
      <c r="O14" s="119">
        <f t="shared" si="4"/>
        <v>39</v>
      </c>
      <c r="P14" s="111">
        <f t="shared" si="5"/>
        <v>134</v>
      </c>
      <c r="Q14" s="30"/>
      <c r="R14" s="9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</row>
    <row r="15" spans="2:18" s="30" customFormat="1" ht="14.25" customHeight="1" thickBot="1">
      <c r="B15" s="64" t="s">
        <v>114</v>
      </c>
      <c r="C15" s="55" t="s">
        <v>18</v>
      </c>
      <c r="D15" s="58" t="s">
        <v>39</v>
      </c>
      <c r="E15" s="57">
        <f>SUM(F15:G15)</f>
        <v>351</v>
      </c>
      <c r="F15" s="57">
        <f t="shared" si="2"/>
        <v>117</v>
      </c>
      <c r="G15" s="96">
        <f>SUM(I15:N15)</f>
        <v>234</v>
      </c>
      <c r="H15" s="60">
        <v>168</v>
      </c>
      <c r="I15" s="31">
        <v>51</v>
      </c>
      <c r="J15" s="31">
        <v>66</v>
      </c>
      <c r="K15" s="31">
        <v>51</v>
      </c>
      <c r="L15" s="15">
        <v>66</v>
      </c>
      <c r="M15" s="15"/>
      <c r="N15" s="15"/>
      <c r="O15" s="119">
        <f t="shared" si="4"/>
        <v>117</v>
      </c>
      <c r="P15" s="111">
        <f t="shared" si="5"/>
        <v>117</v>
      </c>
      <c r="R15" s="93"/>
    </row>
    <row r="16" spans="2:18" s="30" customFormat="1" ht="14.25" customHeight="1" thickBot="1">
      <c r="B16" s="64" t="s">
        <v>125</v>
      </c>
      <c r="C16" s="56" t="s">
        <v>55</v>
      </c>
      <c r="D16" s="57" t="s">
        <v>30</v>
      </c>
      <c r="E16" s="57">
        <f>SUM(F16:G16)</f>
        <v>108</v>
      </c>
      <c r="F16" s="57">
        <f t="shared" si="2"/>
        <v>36</v>
      </c>
      <c r="G16" s="96">
        <f>SUM(I16:N16)</f>
        <v>72</v>
      </c>
      <c r="H16" s="57">
        <v>20</v>
      </c>
      <c r="I16" s="59">
        <v>38</v>
      </c>
      <c r="J16" s="59">
        <v>34</v>
      </c>
      <c r="K16" s="59"/>
      <c r="L16" s="15"/>
      <c r="M16" s="15"/>
      <c r="N16" s="15"/>
      <c r="O16" s="119">
        <f t="shared" si="4"/>
        <v>0</v>
      </c>
      <c r="P16" s="111">
        <f t="shared" si="5"/>
        <v>72</v>
      </c>
      <c r="R16" s="93"/>
    </row>
    <row r="17" spans="2:18" s="30" customFormat="1" ht="14.25" customHeight="1" thickBot="1">
      <c r="B17" s="106"/>
      <c r="C17" s="107" t="s">
        <v>128</v>
      </c>
      <c r="D17" s="108"/>
      <c r="E17" s="108"/>
      <c r="F17" s="57">
        <f t="shared" si="2"/>
        <v>0</v>
      </c>
      <c r="G17" s="108"/>
      <c r="H17" s="108"/>
      <c r="I17" s="108"/>
      <c r="J17" s="108"/>
      <c r="K17" s="108"/>
      <c r="L17" s="90"/>
      <c r="M17" s="90"/>
      <c r="N17" s="90"/>
      <c r="O17" s="119">
        <f t="shared" si="4"/>
        <v>0</v>
      </c>
      <c r="P17" s="111">
        <f t="shared" si="5"/>
        <v>0</v>
      </c>
      <c r="R17" s="93"/>
    </row>
    <row r="18" spans="2:18" s="30" customFormat="1" ht="27.75" customHeight="1" thickBot="1">
      <c r="B18" s="64" t="s">
        <v>133</v>
      </c>
      <c r="C18" s="54" t="s">
        <v>130</v>
      </c>
      <c r="D18" s="57" t="s">
        <v>29</v>
      </c>
      <c r="E18" s="57">
        <f>SUM(F18:G18)</f>
        <v>162</v>
      </c>
      <c r="F18" s="57">
        <f t="shared" si="2"/>
        <v>54</v>
      </c>
      <c r="G18" s="96">
        <f>SUM(I18:N18)</f>
        <v>108</v>
      </c>
      <c r="H18" s="57">
        <v>70</v>
      </c>
      <c r="I18" s="59">
        <v>40</v>
      </c>
      <c r="J18" s="59">
        <v>68</v>
      </c>
      <c r="K18" s="59"/>
      <c r="L18" s="15"/>
      <c r="M18" s="15"/>
      <c r="N18" s="15"/>
      <c r="O18" s="119">
        <f t="shared" si="4"/>
        <v>0</v>
      </c>
      <c r="P18" s="111">
        <f t="shared" si="5"/>
        <v>108</v>
      </c>
      <c r="R18" s="93"/>
    </row>
    <row r="19" spans="2:18" s="30" customFormat="1" ht="13.5" customHeight="1" thickBot="1">
      <c r="B19" s="64" t="s">
        <v>134</v>
      </c>
      <c r="C19" s="54" t="s">
        <v>70</v>
      </c>
      <c r="D19" s="58" t="s">
        <v>39</v>
      </c>
      <c r="E19" s="57">
        <f t="shared" si="1"/>
        <v>147</v>
      </c>
      <c r="F19" s="57">
        <f t="shared" si="2"/>
        <v>49</v>
      </c>
      <c r="G19" s="96">
        <f t="shared" si="3"/>
        <v>98</v>
      </c>
      <c r="H19" s="57">
        <v>12</v>
      </c>
      <c r="I19" s="59">
        <v>34</v>
      </c>
      <c r="J19" s="59">
        <v>40</v>
      </c>
      <c r="K19" s="59">
        <v>24</v>
      </c>
      <c r="L19" s="59"/>
      <c r="M19" s="59"/>
      <c r="N19" s="59"/>
      <c r="O19" s="119">
        <f t="shared" si="4"/>
        <v>24</v>
      </c>
      <c r="P19" s="111">
        <f t="shared" si="5"/>
        <v>74</v>
      </c>
      <c r="R19" s="93"/>
    </row>
    <row r="20" spans="2:18" s="30" customFormat="1" ht="13.5" customHeight="1" thickBot="1">
      <c r="B20" s="77" t="s">
        <v>135</v>
      </c>
      <c r="C20" s="66" t="s">
        <v>75</v>
      </c>
      <c r="D20" s="63" t="s">
        <v>29</v>
      </c>
      <c r="E20" s="76">
        <f>SUM(F20:G20)</f>
        <v>133</v>
      </c>
      <c r="F20" s="57">
        <v>44</v>
      </c>
      <c r="G20" s="96">
        <f>SUM(I20:N20)</f>
        <v>89</v>
      </c>
      <c r="H20" s="59">
        <v>28</v>
      </c>
      <c r="I20" s="59">
        <v>47</v>
      </c>
      <c r="J20" s="59"/>
      <c r="K20" s="59">
        <v>17</v>
      </c>
      <c r="L20" s="15">
        <v>25</v>
      </c>
      <c r="M20" s="15"/>
      <c r="N20" s="15"/>
      <c r="O20" s="119">
        <f t="shared" si="4"/>
        <v>42</v>
      </c>
      <c r="P20" s="111">
        <f t="shared" si="5"/>
        <v>47</v>
      </c>
      <c r="R20" s="93"/>
    </row>
    <row r="21" spans="2:18" s="30" customFormat="1" ht="13.5" customHeight="1" thickBot="1">
      <c r="B21" s="64" t="s">
        <v>136</v>
      </c>
      <c r="C21" s="54" t="s">
        <v>73</v>
      </c>
      <c r="D21" s="58" t="s">
        <v>31</v>
      </c>
      <c r="E21" s="57">
        <f>SUM(F21:G21)</f>
        <v>177</v>
      </c>
      <c r="F21" s="57">
        <f t="shared" si="2"/>
        <v>59</v>
      </c>
      <c r="G21" s="96">
        <f>SUM(I21:N21)</f>
        <v>118</v>
      </c>
      <c r="H21" s="59">
        <v>36</v>
      </c>
      <c r="I21" s="59">
        <v>17</v>
      </c>
      <c r="J21" s="59">
        <v>51</v>
      </c>
      <c r="K21" s="59">
        <v>17</v>
      </c>
      <c r="L21" s="112">
        <v>33</v>
      </c>
      <c r="M21" s="15"/>
      <c r="N21" s="15" t="s">
        <v>131</v>
      </c>
      <c r="O21" s="119">
        <f t="shared" si="4"/>
        <v>50</v>
      </c>
      <c r="P21" s="111">
        <f t="shared" si="5"/>
        <v>68</v>
      </c>
      <c r="R21" s="93"/>
    </row>
    <row r="22" spans="2:18" s="30" customFormat="1" ht="14.25" customHeight="1" thickBot="1">
      <c r="B22" s="64" t="s">
        <v>137</v>
      </c>
      <c r="C22" s="55" t="s">
        <v>71</v>
      </c>
      <c r="D22" s="57" t="s">
        <v>39</v>
      </c>
      <c r="E22" s="57">
        <f t="shared" si="1"/>
        <v>317</v>
      </c>
      <c r="F22" s="57">
        <v>106</v>
      </c>
      <c r="G22" s="96">
        <f t="shared" si="3"/>
        <v>211</v>
      </c>
      <c r="H22" s="57">
        <v>52</v>
      </c>
      <c r="I22" s="59">
        <v>17</v>
      </c>
      <c r="J22" s="59">
        <v>51</v>
      </c>
      <c r="K22" s="59">
        <v>43</v>
      </c>
      <c r="L22" s="59">
        <v>76</v>
      </c>
      <c r="M22" s="59">
        <v>24</v>
      </c>
      <c r="N22" s="59"/>
      <c r="O22" s="119">
        <f t="shared" si="4"/>
        <v>119</v>
      </c>
      <c r="P22" s="111">
        <f t="shared" si="5"/>
        <v>68</v>
      </c>
      <c r="R22" s="93"/>
    </row>
    <row r="23" spans="2:18" s="30" customFormat="1" ht="14.25" customHeight="1" thickBot="1">
      <c r="B23" s="64" t="s">
        <v>138</v>
      </c>
      <c r="C23" s="54" t="s">
        <v>72</v>
      </c>
      <c r="D23" s="57" t="s">
        <v>39</v>
      </c>
      <c r="E23" s="57">
        <f t="shared" si="1"/>
        <v>122</v>
      </c>
      <c r="F23" s="57">
        <v>41</v>
      </c>
      <c r="G23" s="96">
        <f t="shared" si="3"/>
        <v>81</v>
      </c>
      <c r="H23" s="57">
        <v>24</v>
      </c>
      <c r="I23" s="59">
        <v>34</v>
      </c>
      <c r="J23" s="59">
        <v>32</v>
      </c>
      <c r="K23" s="59">
        <v>15</v>
      </c>
      <c r="L23" s="59"/>
      <c r="M23" s="59"/>
      <c r="N23" s="59"/>
      <c r="O23" s="119">
        <f t="shared" si="4"/>
        <v>15</v>
      </c>
      <c r="P23" s="111">
        <f t="shared" si="5"/>
        <v>66</v>
      </c>
      <c r="R23" s="93"/>
    </row>
    <row r="24" spans="2:18" s="30" customFormat="1" ht="14.25" customHeight="1" thickBot="1">
      <c r="B24" s="64" t="s">
        <v>126</v>
      </c>
      <c r="C24" s="56" t="s">
        <v>127</v>
      </c>
      <c r="D24" s="57"/>
      <c r="E24" s="57"/>
      <c r="F24" s="57"/>
      <c r="G24" s="96">
        <f t="shared" si="3"/>
        <v>78</v>
      </c>
      <c r="H24" s="57"/>
      <c r="I24" s="59"/>
      <c r="J24" s="59"/>
      <c r="K24" s="59"/>
      <c r="L24" s="15">
        <v>44</v>
      </c>
      <c r="M24" s="15">
        <v>34</v>
      </c>
      <c r="N24" s="15"/>
      <c r="O24" s="119">
        <f t="shared" si="4"/>
        <v>44</v>
      </c>
      <c r="P24" s="111">
        <f t="shared" si="5"/>
        <v>0</v>
      </c>
      <c r="R24" s="93"/>
    </row>
    <row r="25" spans="2:18" s="30" customFormat="1" ht="14.25" customHeight="1" thickBot="1">
      <c r="B25" s="64" t="s">
        <v>139</v>
      </c>
      <c r="C25" s="109" t="s">
        <v>129</v>
      </c>
      <c r="D25" s="110"/>
      <c r="E25" s="110"/>
      <c r="F25" s="110"/>
      <c r="G25" s="96">
        <f t="shared" si="3"/>
        <v>36</v>
      </c>
      <c r="H25" s="110"/>
      <c r="I25" s="15"/>
      <c r="J25" s="15"/>
      <c r="K25" s="15"/>
      <c r="L25" s="15"/>
      <c r="M25" s="15">
        <v>36</v>
      </c>
      <c r="N25" s="15"/>
      <c r="O25" s="119">
        <f t="shared" si="4"/>
        <v>0</v>
      </c>
      <c r="P25" s="111">
        <f t="shared" si="5"/>
        <v>0</v>
      </c>
      <c r="R25" s="93"/>
    </row>
    <row r="26" spans="2:227" s="7" customFormat="1" ht="17.25" customHeight="1" thickBot="1">
      <c r="B26" s="97" t="s">
        <v>20</v>
      </c>
      <c r="C26" s="98" t="s">
        <v>65</v>
      </c>
      <c r="D26" s="99" t="s">
        <v>68</v>
      </c>
      <c r="E26" s="100">
        <f>SUM(E27:E33)</f>
        <v>408</v>
      </c>
      <c r="F26" s="100">
        <f>SUM(F27:F33)</f>
        <v>136</v>
      </c>
      <c r="G26" s="100">
        <f>SUM(G27:G33)</f>
        <v>272</v>
      </c>
      <c r="H26" s="100">
        <f aca="true" t="shared" si="6" ref="H26:N26">SUM(H27:H33)</f>
        <v>95</v>
      </c>
      <c r="I26" s="100">
        <f t="shared" si="6"/>
        <v>17</v>
      </c>
      <c r="J26" s="100">
        <f t="shared" si="6"/>
        <v>17</v>
      </c>
      <c r="K26" s="100">
        <f t="shared" si="6"/>
        <v>96</v>
      </c>
      <c r="L26" s="100">
        <f t="shared" si="6"/>
        <v>142</v>
      </c>
      <c r="M26" s="100">
        <f t="shared" si="6"/>
        <v>0</v>
      </c>
      <c r="N26" s="100">
        <f t="shared" si="6"/>
        <v>0</v>
      </c>
      <c r="O26" s="119">
        <f t="shared" si="4"/>
        <v>238</v>
      </c>
      <c r="P26" s="111">
        <f t="shared" si="5"/>
        <v>34</v>
      </c>
      <c r="Q26" s="35"/>
      <c r="R26" s="9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2:227" ht="13.5" thickBot="1">
      <c r="B27" s="25" t="s">
        <v>21</v>
      </c>
      <c r="C27" s="51" t="s">
        <v>76</v>
      </c>
      <c r="D27" s="63" t="s">
        <v>29</v>
      </c>
      <c r="E27" s="34">
        <f aca="true" t="shared" si="7" ref="E27:E32">SUM(F27:G27)</f>
        <v>72</v>
      </c>
      <c r="F27" s="34">
        <f aca="true" t="shared" si="8" ref="F27:F32">G27/2</f>
        <v>24</v>
      </c>
      <c r="G27" s="34">
        <f aca="true" t="shared" si="9" ref="G27:G32">SUM(I27:N27)</f>
        <v>48</v>
      </c>
      <c r="H27" s="34">
        <v>16</v>
      </c>
      <c r="I27" s="34"/>
      <c r="J27" s="34"/>
      <c r="K27" s="34"/>
      <c r="L27" s="34">
        <v>48</v>
      </c>
      <c r="M27" s="34"/>
      <c r="N27" s="34"/>
      <c r="O27" s="119">
        <f t="shared" si="4"/>
        <v>48</v>
      </c>
      <c r="P27" s="111">
        <f t="shared" si="5"/>
        <v>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</row>
    <row r="28" spans="2:227" s="5" customFormat="1" ht="15.75" customHeight="1" thickBot="1">
      <c r="B28" s="43" t="s">
        <v>22</v>
      </c>
      <c r="C28" s="51" t="s">
        <v>77</v>
      </c>
      <c r="D28" s="38" t="s">
        <v>31</v>
      </c>
      <c r="E28" s="34">
        <f t="shared" si="7"/>
        <v>54</v>
      </c>
      <c r="F28" s="34">
        <f t="shared" si="8"/>
        <v>18</v>
      </c>
      <c r="G28" s="34">
        <f t="shared" si="9"/>
        <v>36</v>
      </c>
      <c r="H28" s="14">
        <v>16</v>
      </c>
      <c r="I28" s="14"/>
      <c r="J28" s="14"/>
      <c r="K28" s="114">
        <v>36</v>
      </c>
      <c r="L28" s="14"/>
      <c r="M28" s="14"/>
      <c r="N28" s="14"/>
      <c r="O28" s="119">
        <f t="shared" si="4"/>
        <v>36</v>
      </c>
      <c r="P28" s="111">
        <f t="shared" si="5"/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</row>
    <row r="29" spans="2:227" ht="26.25" customHeight="1" thickBot="1">
      <c r="B29" s="44" t="s">
        <v>23</v>
      </c>
      <c r="C29" s="51" t="s">
        <v>78</v>
      </c>
      <c r="D29" s="38" t="s">
        <v>31</v>
      </c>
      <c r="E29" s="34">
        <f t="shared" si="7"/>
        <v>51</v>
      </c>
      <c r="F29" s="34">
        <f t="shared" si="8"/>
        <v>17</v>
      </c>
      <c r="G29" s="34">
        <f t="shared" si="9"/>
        <v>34</v>
      </c>
      <c r="H29" s="14">
        <v>16</v>
      </c>
      <c r="I29" s="14">
        <v>17</v>
      </c>
      <c r="J29" s="114">
        <v>17</v>
      </c>
      <c r="K29" s="14"/>
      <c r="L29" s="14"/>
      <c r="M29" s="14"/>
      <c r="N29" s="14"/>
      <c r="O29" s="119">
        <f t="shared" si="4"/>
        <v>0</v>
      </c>
      <c r="P29" s="111">
        <f t="shared" si="5"/>
        <v>34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</row>
    <row r="30" spans="2:227" s="5" customFormat="1" ht="13.5" customHeight="1" thickBot="1">
      <c r="B30" s="25" t="s">
        <v>24</v>
      </c>
      <c r="C30" s="51" t="s">
        <v>79</v>
      </c>
      <c r="D30" s="38" t="s">
        <v>29</v>
      </c>
      <c r="E30" s="34">
        <f t="shared" si="7"/>
        <v>54</v>
      </c>
      <c r="F30" s="34">
        <f t="shared" si="8"/>
        <v>18</v>
      </c>
      <c r="G30" s="34">
        <f t="shared" si="9"/>
        <v>36</v>
      </c>
      <c r="H30" s="14">
        <v>16</v>
      </c>
      <c r="I30" s="14"/>
      <c r="J30" s="14"/>
      <c r="K30" s="14"/>
      <c r="L30" s="14">
        <v>36</v>
      </c>
      <c r="M30" s="14"/>
      <c r="N30" s="14"/>
      <c r="O30" s="119">
        <f t="shared" si="4"/>
        <v>36</v>
      </c>
      <c r="P30" s="111">
        <f t="shared" si="5"/>
        <v>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</row>
    <row r="31" spans="2:227" ht="25.5" customHeight="1" thickBot="1">
      <c r="B31" s="23" t="s">
        <v>25</v>
      </c>
      <c r="C31" s="51" t="s">
        <v>26</v>
      </c>
      <c r="D31" s="38" t="s">
        <v>29</v>
      </c>
      <c r="E31" s="34">
        <f t="shared" si="7"/>
        <v>105</v>
      </c>
      <c r="F31" s="34">
        <f t="shared" si="8"/>
        <v>35</v>
      </c>
      <c r="G31" s="34">
        <f t="shared" si="9"/>
        <v>70</v>
      </c>
      <c r="H31" s="14">
        <v>31</v>
      </c>
      <c r="I31" s="14"/>
      <c r="J31" s="14"/>
      <c r="K31" s="14">
        <v>30</v>
      </c>
      <c r="L31" s="14">
        <v>40</v>
      </c>
      <c r="M31" s="14"/>
      <c r="N31" s="14"/>
      <c r="O31" s="119">
        <f t="shared" si="4"/>
        <v>70</v>
      </c>
      <c r="P31" s="111">
        <f t="shared" si="5"/>
        <v>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</row>
    <row r="32" spans="2:227" ht="25.5" customHeight="1" thickBot="1">
      <c r="B32" s="23" t="s">
        <v>105</v>
      </c>
      <c r="C32" s="51" t="s">
        <v>103</v>
      </c>
      <c r="D32" s="57" t="s">
        <v>132</v>
      </c>
      <c r="E32" s="34">
        <f t="shared" si="7"/>
        <v>72</v>
      </c>
      <c r="F32" s="34">
        <f t="shared" si="8"/>
        <v>24</v>
      </c>
      <c r="G32" s="34">
        <f t="shared" si="9"/>
        <v>48</v>
      </c>
      <c r="H32" s="14"/>
      <c r="I32" s="14"/>
      <c r="J32" s="14"/>
      <c r="K32" s="14">
        <v>30</v>
      </c>
      <c r="L32" s="14">
        <v>18</v>
      </c>
      <c r="M32" s="14"/>
      <c r="N32" s="14"/>
      <c r="O32" s="119">
        <f t="shared" si="4"/>
        <v>48</v>
      </c>
      <c r="P32" s="111">
        <f t="shared" si="5"/>
        <v>0</v>
      </c>
      <c r="Q32" s="30">
        <f>SUM(I27:L33)</f>
        <v>272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</row>
    <row r="33" spans="2:227" ht="25.5" customHeight="1" thickBot="1">
      <c r="B33" s="23"/>
      <c r="C33" s="51"/>
      <c r="D33" s="74"/>
      <c r="E33" s="34"/>
      <c r="F33" s="75"/>
      <c r="G33" s="34"/>
      <c r="H33" s="75"/>
      <c r="I33" s="75"/>
      <c r="J33" s="75"/>
      <c r="K33" s="75"/>
      <c r="L33" s="75"/>
      <c r="M33" s="75"/>
      <c r="N33" s="75"/>
      <c r="O33" s="119">
        <f t="shared" si="4"/>
        <v>0</v>
      </c>
      <c r="P33" s="111">
        <f t="shared" si="5"/>
        <v>0</v>
      </c>
      <c r="Q33" s="30">
        <v>160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</row>
    <row r="34" spans="2:227" s="17" customFormat="1" ht="57.75" customHeight="1" thickBot="1">
      <c r="B34" s="101" t="s">
        <v>27</v>
      </c>
      <c r="C34" s="101" t="s">
        <v>28</v>
      </c>
      <c r="D34" s="102" t="s">
        <v>102</v>
      </c>
      <c r="E34" s="103">
        <f>SUM(E35,E39,E43)</f>
        <v>2053</v>
      </c>
      <c r="F34" s="103">
        <f aca="true" t="shared" si="10" ref="F34:N34">SUM(F35,F39,F43)</f>
        <v>241</v>
      </c>
      <c r="G34" s="103">
        <f t="shared" si="10"/>
        <v>1812</v>
      </c>
      <c r="H34" s="103">
        <f t="shared" si="10"/>
        <v>258</v>
      </c>
      <c r="I34" s="103">
        <f t="shared" si="10"/>
        <v>82</v>
      </c>
      <c r="J34" s="103">
        <f t="shared" si="10"/>
        <v>200</v>
      </c>
      <c r="K34" s="103">
        <f t="shared" si="10"/>
        <v>132</v>
      </c>
      <c r="L34" s="103">
        <f t="shared" si="10"/>
        <v>164</v>
      </c>
      <c r="M34" s="103">
        <f t="shared" si="10"/>
        <v>478</v>
      </c>
      <c r="N34" s="103">
        <f t="shared" si="10"/>
        <v>756</v>
      </c>
      <c r="O34" s="119">
        <f t="shared" si="4"/>
        <v>296</v>
      </c>
      <c r="P34" s="111">
        <f t="shared" si="5"/>
        <v>282</v>
      </c>
      <c r="Q34" s="92">
        <f>Q32-160</f>
        <v>112</v>
      </c>
      <c r="R34" s="32"/>
      <c r="S34" s="32"/>
      <c r="T34" s="32"/>
      <c r="U34" s="32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</row>
    <row r="35" spans="2:74" s="5" customFormat="1" ht="43.5" customHeight="1" thickBot="1">
      <c r="B35" s="52" t="s">
        <v>80</v>
      </c>
      <c r="C35" s="52" t="s">
        <v>81</v>
      </c>
      <c r="D35" s="73" t="s">
        <v>100</v>
      </c>
      <c r="E35" s="13">
        <f>SUM(E36:E38)</f>
        <v>553</v>
      </c>
      <c r="F35" s="13">
        <f>SUM(F36:F38)</f>
        <v>85</v>
      </c>
      <c r="G35" s="13">
        <f>SUM(G36:G38)</f>
        <v>468</v>
      </c>
      <c r="H35" s="13">
        <f aca="true" t="shared" si="11" ref="H35:N35">SUM(H36:H38)</f>
        <v>88</v>
      </c>
      <c r="I35" s="13">
        <f t="shared" si="11"/>
        <v>0</v>
      </c>
      <c r="J35" s="13">
        <f t="shared" si="11"/>
        <v>0</v>
      </c>
      <c r="K35" s="13">
        <f t="shared" si="11"/>
        <v>102</v>
      </c>
      <c r="L35" s="13">
        <f t="shared" si="11"/>
        <v>60</v>
      </c>
      <c r="M35" s="115">
        <f t="shared" si="11"/>
        <v>306</v>
      </c>
      <c r="N35" s="13">
        <f t="shared" si="11"/>
        <v>0</v>
      </c>
      <c r="O35" s="119">
        <f t="shared" si="4"/>
        <v>162</v>
      </c>
      <c r="P35" s="111">
        <f t="shared" si="5"/>
        <v>0</v>
      </c>
      <c r="Q35" s="30"/>
      <c r="R35" s="30"/>
      <c r="S35" s="30"/>
      <c r="T35" s="30"/>
      <c r="U35" s="30"/>
      <c r="V35" s="3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2:22" s="6" customFormat="1" ht="39" thickBot="1">
      <c r="B36" s="51" t="s">
        <v>83</v>
      </c>
      <c r="C36" s="51" t="s">
        <v>82</v>
      </c>
      <c r="D36" s="38" t="s">
        <v>30</v>
      </c>
      <c r="E36" s="34">
        <f>SUM(F36:G36)</f>
        <v>229</v>
      </c>
      <c r="F36" s="34">
        <v>85</v>
      </c>
      <c r="G36" s="34">
        <f>SUM(I36:N36)</f>
        <v>144</v>
      </c>
      <c r="H36" s="34">
        <v>88</v>
      </c>
      <c r="I36" s="34"/>
      <c r="J36" s="34"/>
      <c r="K36" s="34">
        <v>30</v>
      </c>
      <c r="L36" s="34">
        <v>60</v>
      </c>
      <c r="M36" s="34">
        <v>54</v>
      </c>
      <c r="N36" s="34"/>
      <c r="O36" s="119">
        <f t="shared" si="4"/>
        <v>90</v>
      </c>
      <c r="P36" s="111">
        <f t="shared" si="5"/>
        <v>0</v>
      </c>
      <c r="Q36" s="30"/>
      <c r="R36" s="30"/>
      <c r="S36" s="30"/>
      <c r="T36" s="30"/>
      <c r="U36" s="30"/>
      <c r="V36" s="30"/>
    </row>
    <row r="37" spans="2:16" s="78" customFormat="1" ht="13.5" thickBot="1">
      <c r="B37" s="79" t="s">
        <v>84</v>
      </c>
      <c r="C37" s="79" t="s">
        <v>13</v>
      </c>
      <c r="D37" s="80" t="s">
        <v>30</v>
      </c>
      <c r="E37" s="81">
        <f>SUM(F37:G37)</f>
        <v>180</v>
      </c>
      <c r="F37" s="82"/>
      <c r="G37" s="81">
        <f>SUM(I37:N37)</f>
        <v>180</v>
      </c>
      <c r="H37" s="82"/>
      <c r="I37" s="82"/>
      <c r="J37" s="82"/>
      <c r="K37" s="82">
        <v>72</v>
      </c>
      <c r="L37" s="82"/>
      <c r="M37" s="82">
        <v>108</v>
      </c>
      <c r="N37" s="82"/>
      <c r="O37" s="119">
        <f t="shared" si="4"/>
        <v>72</v>
      </c>
      <c r="P37" s="111">
        <f t="shared" si="5"/>
        <v>0</v>
      </c>
    </row>
    <row r="38" spans="2:16" s="83" customFormat="1" ht="13.5" thickBot="1">
      <c r="B38" s="84" t="s">
        <v>85</v>
      </c>
      <c r="C38" s="79" t="s">
        <v>14</v>
      </c>
      <c r="D38" s="80" t="s">
        <v>30</v>
      </c>
      <c r="E38" s="81">
        <f>SUM(F38:G38)</f>
        <v>144</v>
      </c>
      <c r="F38" s="82"/>
      <c r="G38" s="81">
        <f>SUM(I38:N38)</f>
        <v>144</v>
      </c>
      <c r="H38" s="82"/>
      <c r="I38" s="82"/>
      <c r="J38" s="82"/>
      <c r="K38" s="82"/>
      <c r="L38" s="82"/>
      <c r="M38" s="82">
        <v>144</v>
      </c>
      <c r="N38" s="82"/>
      <c r="O38" s="119">
        <f t="shared" si="4"/>
        <v>0</v>
      </c>
      <c r="P38" s="111">
        <f t="shared" si="5"/>
        <v>0</v>
      </c>
    </row>
    <row r="39" spans="2:22" s="61" customFormat="1" ht="28.5" customHeight="1" thickBot="1">
      <c r="B39" s="24" t="s">
        <v>88</v>
      </c>
      <c r="C39" s="52" t="s">
        <v>87</v>
      </c>
      <c r="D39" s="73" t="s">
        <v>100</v>
      </c>
      <c r="E39" s="62">
        <f>SUM(E40:E42)</f>
        <v>1167</v>
      </c>
      <c r="F39" s="62">
        <f>SUM(F40:F42)</f>
        <v>105</v>
      </c>
      <c r="G39" s="62">
        <f>SUM(G40:G42)</f>
        <v>1062</v>
      </c>
      <c r="H39" s="62">
        <f aca="true" t="shared" si="12" ref="H39:N39">SUM(H40:H42)</f>
        <v>120</v>
      </c>
      <c r="I39" s="62">
        <f t="shared" si="12"/>
        <v>0</v>
      </c>
      <c r="J39" s="62">
        <f t="shared" si="12"/>
        <v>0</v>
      </c>
      <c r="K39" s="62">
        <f t="shared" si="12"/>
        <v>30</v>
      </c>
      <c r="L39" s="62">
        <f t="shared" si="12"/>
        <v>104</v>
      </c>
      <c r="M39" s="62">
        <f t="shared" si="12"/>
        <v>172</v>
      </c>
      <c r="N39" s="117">
        <f t="shared" si="12"/>
        <v>756</v>
      </c>
      <c r="O39" s="119">
        <f t="shared" si="4"/>
        <v>134</v>
      </c>
      <c r="P39" s="111">
        <f t="shared" si="5"/>
        <v>0</v>
      </c>
      <c r="Q39" s="10">
        <f>O39/36</f>
        <v>3.7222222222222223</v>
      </c>
      <c r="R39" s="10" t="s">
        <v>121</v>
      </c>
      <c r="S39" s="10"/>
      <c r="T39" s="10"/>
      <c r="U39" s="10"/>
      <c r="V39" s="10"/>
    </row>
    <row r="40" spans="2:22" ht="26.25" thickBot="1">
      <c r="B40" s="23" t="s">
        <v>89</v>
      </c>
      <c r="C40" s="51" t="s">
        <v>86</v>
      </c>
      <c r="D40" s="38" t="s">
        <v>30</v>
      </c>
      <c r="E40" s="31">
        <f>SUM(F40:G40)</f>
        <v>267</v>
      </c>
      <c r="F40" s="31">
        <v>105</v>
      </c>
      <c r="G40" s="31">
        <f aca="true" t="shared" si="13" ref="G40:G47">SUM(I40:N40)</f>
        <v>162</v>
      </c>
      <c r="H40" s="31">
        <v>120</v>
      </c>
      <c r="I40" s="31"/>
      <c r="J40" s="31"/>
      <c r="K40" s="31">
        <v>30</v>
      </c>
      <c r="L40" s="31">
        <v>68</v>
      </c>
      <c r="M40" s="31">
        <v>64</v>
      </c>
      <c r="N40" s="31"/>
      <c r="O40" s="119">
        <f t="shared" si="4"/>
        <v>98</v>
      </c>
      <c r="P40" s="111">
        <f t="shared" si="5"/>
        <v>0</v>
      </c>
      <c r="Q40" s="11"/>
      <c r="R40" s="11" t="s">
        <v>120</v>
      </c>
      <c r="S40" s="11">
        <f>SUM(G40,G44,G36)</f>
        <v>408</v>
      </c>
      <c r="T40" s="11"/>
      <c r="U40" s="11"/>
      <c r="V40" s="11"/>
    </row>
    <row r="41" spans="2:19" s="83" customFormat="1" ht="13.5" thickBot="1">
      <c r="B41" s="84" t="s">
        <v>90</v>
      </c>
      <c r="C41" s="85" t="s">
        <v>13</v>
      </c>
      <c r="D41" s="80" t="s">
        <v>30</v>
      </c>
      <c r="E41" s="86">
        <f>SUM(F41:G41)</f>
        <v>180</v>
      </c>
      <c r="F41" s="86"/>
      <c r="G41" s="86">
        <f t="shared" si="13"/>
        <v>180</v>
      </c>
      <c r="H41" s="86"/>
      <c r="I41" s="86"/>
      <c r="J41" s="86"/>
      <c r="K41" s="86"/>
      <c r="L41" s="86">
        <v>36</v>
      </c>
      <c r="M41" s="86">
        <v>108</v>
      </c>
      <c r="N41" s="86">
        <v>36</v>
      </c>
      <c r="O41" s="119">
        <f t="shared" si="4"/>
        <v>36</v>
      </c>
      <c r="P41" s="111">
        <f t="shared" si="5"/>
        <v>0</v>
      </c>
      <c r="S41" s="83">
        <v>376</v>
      </c>
    </row>
    <row r="42" spans="2:16" s="83" customFormat="1" ht="13.5" thickBot="1">
      <c r="B42" s="84" t="s">
        <v>91</v>
      </c>
      <c r="C42" s="85" t="s">
        <v>14</v>
      </c>
      <c r="D42" s="80" t="s">
        <v>30</v>
      </c>
      <c r="E42" s="82">
        <f>SUM(F42:G42)</f>
        <v>720</v>
      </c>
      <c r="F42" s="88"/>
      <c r="G42" s="82">
        <f t="shared" si="13"/>
        <v>720</v>
      </c>
      <c r="H42" s="88"/>
      <c r="I42" s="88"/>
      <c r="J42" s="88"/>
      <c r="K42" s="88"/>
      <c r="L42" s="88"/>
      <c r="M42" s="88"/>
      <c r="N42" s="88">
        <v>720</v>
      </c>
      <c r="O42" s="119">
        <f t="shared" si="4"/>
        <v>0</v>
      </c>
      <c r="P42" s="111">
        <f t="shared" si="5"/>
        <v>0</v>
      </c>
    </row>
    <row r="43" spans="2:22" s="61" customFormat="1" ht="39" thickBot="1">
      <c r="B43" s="24" t="s">
        <v>96</v>
      </c>
      <c r="C43" s="20" t="s">
        <v>92</v>
      </c>
      <c r="D43" s="73" t="s">
        <v>100</v>
      </c>
      <c r="E43" s="16">
        <f>SUM(E44:E46)</f>
        <v>333</v>
      </c>
      <c r="F43" s="16">
        <f aca="true" t="shared" si="14" ref="F43:N43">SUM(F44:F46)</f>
        <v>51</v>
      </c>
      <c r="G43" s="16">
        <f t="shared" si="13"/>
        <v>282</v>
      </c>
      <c r="H43" s="16">
        <f t="shared" si="14"/>
        <v>50</v>
      </c>
      <c r="I43" s="16">
        <f t="shared" si="14"/>
        <v>82</v>
      </c>
      <c r="J43" s="116">
        <f t="shared" si="14"/>
        <v>200</v>
      </c>
      <c r="K43" s="16">
        <f t="shared" si="14"/>
        <v>0</v>
      </c>
      <c r="L43" s="16">
        <f>SUM(L44:L47)</f>
        <v>0</v>
      </c>
      <c r="M43" s="16">
        <f>SUM(M44:M46)</f>
        <v>0</v>
      </c>
      <c r="N43" s="16">
        <f t="shared" si="14"/>
        <v>0</v>
      </c>
      <c r="O43" s="119">
        <f t="shared" si="4"/>
        <v>0</v>
      </c>
      <c r="P43" s="111">
        <f t="shared" si="5"/>
        <v>282</v>
      </c>
      <c r="Q43" s="10"/>
      <c r="R43" s="10"/>
      <c r="S43" s="10">
        <f>S40-S41</f>
        <v>32</v>
      </c>
      <c r="T43" s="10"/>
      <c r="U43" s="10"/>
      <c r="V43" s="10"/>
    </row>
    <row r="44" spans="1:22" s="27" customFormat="1" ht="26.25" thickBot="1">
      <c r="A44" s="67"/>
      <c r="B44" s="23" t="s">
        <v>97</v>
      </c>
      <c r="C44" s="21" t="s">
        <v>93</v>
      </c>
      <c r="D44" s="38" t="s">
        <v>30</v>
      </c>
      <c r="E44" s="15">
        <f>SUM(F44:G44)</f>
        <v>153</v>
      </c>
      <c r="F44" s="15">
        <v>51</v>
      </c>
      <c r="G44" s="16">
        <f t="shared" si="13"/>
        <v>102</v>
      </c>
      <c r="H44" s="15">
        <v>50</v>
      </c>
      <c r="I44" s="15">
        <v>82</v>
      </c>
      <c r="J44" s="15">
        <v>20</v>
      </c>
      <c r="K44" s="15"/>
      <c r="L44" s="15"/>
      <c r="M44" s="15"/>
      <c r="N44" s="15"/>
      <c r="O44" s="119">
        <f t="shared" si="4"/>
        <v>0</v>
      </c>
      <c r="P44" s="111">
        <f t="shared" si="5"/>
        <v>102</v>
      </c>
      <c r="Q44" s="69"/>
      <c r="R44" s="69"/>
      <c r="S44" s="69"/>
      <c r="T44" s="69"/>
      <c r="U44" s="69"/>
      <c r="V44" s="69"/>
    </row>
    <row r="45" spans="2:16" s="83" customFormat="1" ht="13.5" thickBot="1">
      <c r="B45" s="84" t="s">
        <v>94</v>
      </c>
      <c r="C45" s="85" t="s">
        <v>13</v>
      </c>
      <c r="D45" s="80" t="s">
        <v>30</v>
      </c>
      <c r="E45" s="90">
        <f>SUM(F45:G45)</f>
        <v>144</v>
      </c>
      <c r="F45" s="90"/>
      <c r="G45" s="100">
        <f t="shared" si="13"/>
        <v>144</v>
      </c>
      <c r="H45" s="90"/>
      <c r="I45" s="90"/>
      <c r="J45" s="90">
        <v>144</v>
      </c>
      <c r="K45" s="90"/>
      <c r="L45" s="90"/>
      <c r="M45" s="90"/>
      <c r="N45" s="90"/>
      <c r="O45" s="119">
        <f t="shared" si="4"/>
        <v>0</v>
      </c>
      <c r="P45" s="111">
        <f t="shared" si="5"/>
        <v>144</v>
      </c>
    </row>
    <row r="46" spans="2:19" s="83" customFormat="1" ht="13.5" thickBot="1">
      <c r="B46" s="84" t="s">
        <v>95</v>
      </c>
      <c r="C46" s="85" t="s">
        <v>14</v>
      </c>
      <c r="D46" s="80" t="s">
        <v>30</v>
      </c>
      <c r="E46" s="90">
        <f>SUM(F46:G46)</f>
        <v>36</v>
      </c>
      <c r="F46" s="90"/>
      <c r="G46" s="90">
        <f t="shared" si="13"/>
        <v>36</v>
      </c>
      <c r="H46" s="90"/>
      <c r="I46" s="90"/>
      <c r="J46" s="90">
        <v>36</v>
      </c>
      <c r="K46" s="90"/>
      <c r="L46" s="90"/>
      <c r="M46" s="90"/>
      <c r="N46" s="90"/>
      <c r="O46" s="119">
        <f t="shared" si="4"/>
        <v>0</v>
      </c>
      <c r="P46" s="111">
        <f t="shared" si="5"/>
        <v>36</v>
      </c>
      <c r="S46" s="83">
        <v>17</v>
      </c>
    </row>
    <row r="47" spans="2:22" ht="13.5" thickBot="1">
      <c r="B47" s="22" t="s">
        <v>67</v>
      </c>
      <c r="C47" s="22" t="s">
        <v>18</v>
      </c>
      <c r="D47" s="42" t="s">
        <v>98</v>
      </c>
      <c r="E47" s="16">
        <f>SUM(F47:G47)</f>
        <v>72</v>
      </c>
      <c r="F47" s="16">
        <v>32</v>
      </c>
      <c r="G47" s="15">
        <f t="shared" si="13"/>
        <v>40</v>
      </c>
      <c r="H47" s="16">
        <v>20</v>
      </c>
      <c r="I47" s="16"/>
      <c r="J47" s="16"/>
      <c r="K47" s="16"/>
      <c r="L47" s="16"/>
      <c r="M47" s="16">
        <v>40</v>
      </c>
      <c r="N47" s="16"/>
      <c r="O47" s="47"/>
      <c r="P47" s="111">
        <f t="shared" si="5"/>
        <v>0</v>
      </c>
      <c r="Q47" s="11"/>
      <c r="R47" s="11"/>
      <c r="S47" s="11">
        <v>22</v>
      </c>
      <c r="T47" s="11">
        <v>57</v>
      </c>
      <c r="U47" s="11"/>
      <c r="V47" s="11"/>
    </row>
    <row r="48" spans="2:22" s="6" customFormat="1" ht="15.75" customHeight="1" thickBot="1">
      <c r="B48" s="148" t="s">
        <v>32</v>
      </c>
      <c r="C48" s="149"/>
      <c r="D48" s="42" t="s">
        <v>99</v>
      </c>
      <c r="E48" s="16">
        <f>SUM(E9,E26,E34,E47)</f>
        <v>5440</v>
      </c>
      <c r="F48" s="16">
        <f>SUM(F9,F26,F34,F47)</f>
        <v>1378</v>
      </c>
      <c r="G48" s="16">
        <f>SUM(G9,G26,G34,G47)</f>
        <v>4176</v>
      </c>
      <c r="H48" s="16">
        <f aca="true" t="shared" si="15" ref="H48:N48">SUM(H9,H26,H34,H47)</f>
        <v>1080</v>
      </c>
      <c r="I48" s="16">
        <f t="shared" si="15"/>
        <v>612</v>
      </c>
      <c r="J48" s="16">
        <f t="shared" si="15"/>
        <v>792</v>
      </c>
      <c r="K48" s="16">
        <f t="shared" si="15"/>
        <v>612</v>
      </c>
      <c r="L48" s="16">
        <f t="shared" si="15"/>
        <v>792</v>
      </c>
      <c r="M48" s="16">
        <f t="shared" si="15"/>
        <v>612</v>
      </c>
      <c r="N48" s="16">
        <f t="shared" si="15"/>
        <v>756</v>
      </c>
      <c r="O48" s="47">
        <f>SUM(I48:N48)</f>
        <v>4176</v>
      </c>
      <c r="P48" s="48"/>
      <c r="Q48" s="30"/>
      <c r="R48" s="30"/>
      <c r="S48" s="30">
        <v>17</v>
      </c>
      <c r="T48" s="30">
        <v>20</v>
      </c>
      <c r="U48" s="30"/>
      <c r="V48" s="30"/>
    </row>
    <row r="49" spans="1:177" s="9" customFormat="1" ht="25.5" customHeight="1" thickBot="1">
      <c r="A49" s="8"/>
      <c r="B49" s="1" t="s">
        <v>15</v>
      </c>
      <c r="C49" s="1" t="s">
        <v>107</v>
      </c>
      <c r="D49" s="39"/>
      <c r="E49" s="1"/>
      <c r="F49" s="1"/>
      <c r="G49" s="1"/>
      <c r="H49" s="1"/>
      <c r="I49" s="70"/>
      <c r="J49" s="70"/>
      <c r="K49" s="70"/>
      <c r="L49" s="70"/>
      <c r="M49" s="70"/>
      <c r="N49" s="13" t="s">
        <v>69</v>
      </c>
      <c r="O49" s="6"/>
      <c r="P49" s="6"/>
      <c r="Q49" s="48">
        <v>21</v>
      </c>
      <c r="R49" s="48"/>
      <c r="S49" s="48">
        <v>22</v>
      </c>
      <c r="T49" s="48">
        <v>39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</row>
    <row r="50" spans="2:20" s="6" customFormat="1" ht="12.75" customHeight="1" thickBot="1">
      <c r="B50" s="150" t="s">
        <v>108</v>
      </c>
      <c r="C50" s="151"/>
      <c r="D50" s="151"/>
      <c r="E50" s="152"/>
      <c r="F50" s="159" t="s">
        <v>42</v>
      </c>
      <c r="G50" s="141" t="s">
        <v>35</v>
      </c>
      <c r="H50" s="142"/>
      <c r="I50" s="34">
        <f aca="true" t="shared" si="16" ref="I50:N50">SUM(I9,I26,I36,I40,I44,I47)</f>
        <v>612</v>
      </c>
      <c r="J50" s="34">
        <f t="shared" si="16"/>
        <v>612</v>
      </c>
      <c r="K50" s="34">
        <f t="shared" si="16"/>
        <v>540</v>
      </c>
      <c r="L50" s="34">
        <f t="shared" si="16"/>
        <v>756</v>
      </c>
      <c r="M50" s="34">
        <f t="shared" si="16"/>
        <v>252</v>
      </c>
      <c r="N50" s="34">
        <f t="shared" si="16"/>
        <v>0</v>
      </c>
      <c r="S50" s="6">
        <v>17</v>
      </c>
      <c r="T50" s="6">
        <f>SUM(T47:T49)</f>
        <v>116</v>
      </c>
    </row>
    <row r="51" spans="2:19" s="6" customFormat="1" ht="12.75" customHeight="1" thickBot="1">
      <c r="B51" s="153"/>
      <c r="C51" s="154"/>
      <c r="D51" s="154"/>
      <c r="E51" s="155"/>
      <c r="F51" s="160"/>
      <c r="G51" s="141" t="s">
        <v>33</v>
      </c>
      <c r="H51" s="142"/>
      <c r="I51" s="14">
        <f aca="true" t="shared" si="17" ref="I51:N52">SUM(I37,I41,I45)</f>
        <v>0</v>
      </c>
      <c r="J51" s="14">
        <f t="shared" si="17"/>
        <v>144</v>
      </c>
      <c r="K51" s="14">
        <f t="shared" si="17"/>
        <v>72</v>
      </c>
      <c r="L51" s="14">
        <f t="shared" si="17"/>
        <v>36</v>
      </c>
      <c r="M51" s="14">
        <f t="shared" si="17"/>
        <v>216</v>
      </c>
      <c r="N51" s="14">
        <f t="shared" si="17"/>
        <v>36</v>
      </c>
      <c r="S51" s="30">
        <v>21</v>
      </c>
    </row>
    <row r="52" spans="2:19" s="6" customFormat="1" ht="23.25" customHeight="1" thickBot="1">
      <c r="B52" s="153"/>
      <c r="C52" s="154"/>
      <c r="D52" s="154"/>
      <c r="E52" s="155"/>
      <c r="F52" s="160"/>
      <c r="G52" s="141" t="s">
        <v>34</v>
      </c>
      <c r="H52" s="142"/>
      <c r="I52" s="14">
        <f t="shared" si="17"/>
        <v>0</v>
      </c>
      <c r="J52" s="14">
        <f t="shared" si="17"/>
        <v>36</v>
      </c>
      <c r="K52" s="14">
        <f t="shared" si="17"/>
        <v>0</v>
      </c>
      <c r="L52" s="14">
        <f t="shared" si="17"/>
        <v>0</v>
      </c>
      <c r="M52" s="14">
        <f t="shared" si="17"/>
        <v>144</v>
      </c>
      <c r="N52" s="14">
        <f t="shared" si="17"/>
        <v>720</v>
      </c>
      <c r="O52" s="45"/>
      <c r="P52" s="118"/>
      <c r="Q52" s="6">
        <f>SUM(I50:N52)</f>
        <v>4176</v>
      </c>
      <c r="S52" s="6">
        <f>SUM(S46:S51)</f>
        <v>116</v>
      </c>
    </row>
    <row r="53" spans="2:16" s="6" customFormat="1" ht="15.75" customHeight="1" thickBot="1">
      <c r="B53" s="153"/>
      <c r="C53" s="154"/>
      <c r="D53" s="154"/>
      <c r="E53" s="155"/>
      <c r="F53" s="160"/>
      <c r="G53" s="141" t="s">
        <v>36</v>
      </c>
      <c r="H53" s="142"/>
      <c r="I53" s="71"/>
      <c r="J53" s="14">
        <v>2</v>
      </c>
      <c r="K53" s="14">
        <v>1</v>
      </c>
      <c r="L53" s="14">
        <v>3</v>
      </c>
      <c r="M53" s="14">
        <v>1</v>
      </c>
      <c r="N53" s="14">
        <v>1</v>
      </c>
      <c r="O53" s="45"/>
      <c r="P53" s="118"/>
    </row>
    <row r="54" spans="2:16" s="6" customFormat="1" ht="12.75" customHeight="1" thickBot="1">
      <c r="B54" s="153"/>
      <c r="C54" s="154"/>
      <c r="D54" s="154"/>
      <c r="E54" s="155"/>
      <c r="F54" s="160"/>
      <c r="G54" s="141" t="s">
        <v>37</v>
      </c>
      <c r="H54" s="142"/>
      <c r="I54" s="14"/>
      <c r="J54" s="14">
        <v>5</v>
      </c>
      <c r="K54" s="14"/>
      <c r="L54" s="14">
        <v>10</v>
      </c>
      <c r="M54" s="14">
        <v>7</v>
      </c>
      <c r="N54" s="14">
        <v>2</v>
      </c>
      <c r="O54" s="45"/>
      <c r="P54" s="118"/>
    </row>
    <row r="55" spans="2:16" s="6" customFormat="1" ht="15.75" customHeight="1" thickBot="1">
      <c r="B55" s="156"/>
      <c r="C55" s="157"/>
      <c r="D55" s="157"/>
      <c r="E55" s="158"/>
      <c r="F55" s="161"/>
      <c r="G55" s="141" t="s">
        <v>38</v>
      </c>
      <c r="H55" s="142"/>
      <c r="I55" s="29"/>
      <c r="J55" s="29"/>
      <c r="K55" s="29"/>
      <c r="L55" s="29"/>
      <c r="M55" s="29">
        <v>1</v>
      </c>
      <c r="N55" s="29"/>
      <c r="O55" s="2"/>
      <c r="P55" s="2"/>
    </row>
    <row r="56" spans="2:19" ht="12.75">
      <c r="B56" s="2"/>
      <c r="C56" s="2"/>
      <c r="D56" s="40"/>
      <c r="E56" s="2"/>
      <c r="F56" s="2"/>
      <c r="G56" s="2"/>
      <c r="H56" s="2"/>
      <c r="I56" s="72">
        <v>612</v>
      </c>
      <c r="J56" s="72">
        <v>792</v>
      </c>
      <c r="K56" s="72">
        <v>612</v>
      </c>
      <c r="L56" s="72">
        <v>792</v>
      </c>
      <c r="M56" s="72">
        <v>612</v>
      </c>
      <c r="N56" s="72">
        <v>756</v>
      </c>
      <c r="O56" s="2">
        <f>SUM(I56:N56)</f>
        <v>4176</v>
      </c>
      <c r="P56" s="2"/>
      <c r="Q56" s="2"/>
      <c r="R56" s="2"/>
      <c r="S56" s="2"/>
    </row>
    <row r="57" spans="2:18" ht="12.75">
      <c r="B57" s="2"/>
      <c r="C57" s="2"/>
      <c r="D57" s="40"/>
      <c r="E57" s="2"/>
      <c r="F57" s="2"/>
      <c r="G57" s="2"/>
      <c r="H57" s="2"/>
      <c r="I57" s="72"/>
      <c r="J57" s="72">
        <v>860</v>
      </c>
      <c r="K57" s="72">
        <v>792</v>
      </c>
      <c r="L57" s="72">
        <f>J57-K57</f>
        <v>68</v>
      </c>
      <c r="M57" s="72"/>
      <c r="N57" s="72"/>
      <c r="O57" s="2"/>
      <c r="P57" s="2"/>
      <c r="Q57" s="2"/>
      <c r="R57" s="2"/>
    </row>
    <row r="58" spans="2:18" ht="12.75">
      <c r="B58" s="2"/>
      <c r="C58" s="2"/>
      <c r="D58" s="40"/>
      <c r="E58" s="2"/>
      <c r="F58" s="2"/>
      <c r="G58" s="27"/>
      <c r="H58" s="27"/>
      <c r="I58" s="69">
        <f aca="true" t="shared" si="18" ref="I58:N58">I56-I48</f>
        <v>0</v>
      </c>
      <c r="J58" s="69">
        <f t="shared" si="18"/>
        <v>0</v>
      </c>
      <c r="K58" s="69">
        <f t="shared" si="18"/>
        <v>0</v>
      </c>
      <c r="L58" s="69">
        <f t="shared" si="18"/>
        <v>0</v>
      </c>
      <c r="M58" s="69">
        <f t="shared" si="18"/>
        <v>0</v>
      </c>
      <c r="N58" s="69">
        <f t="shared" si="18"/>
        <v>0</v>
      </c>
      <c r="O58" s="2"/>
      <c r="P58" s="2"/>
      <c r="Q58" s="2"/>
      <c r="R58" s="2"/>
    </row>
    <row r="59" spans="2:13" ht="12.75">
      <c r="B59" s="27"/>
      <c r="C59" s="91" t="s">
        <v>122</v>
      </c>
      <c r="D59" s="41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2.75">
      <c r="B60" s="27"/>
      <c r="C60" s="91" t="s">
        <v>123</v>
      </c>
      <c r="D60" s="41"/>
      <c r="E60" s="27"/>
      <c r="F60" s="27"/>
      <c r="G60" s="27"/>
      <c r="H60" s="27"/>
      <c r="I60" s="27">
        <v>4176</v>
      </c>
      <c r="J60" s="27"/>
      <c r="K60" s="27"/>
      <c r="L60" s="27"/>
      <c r="M60" s="27"/>
    </row>
    <row r="61" spans="2:13" ht="12.75">
      <c r="B61" s="27"/>
      <c r="C61" s="91" t="s">
        <v>124</v>
      </c>
      <c r="D61" s="41"/>
      <c r="E61" s="27"/>
      <c r="F61" s="27"/>
      <c r="G61" s="27"/>
      <c r="H61" s="27"/>
      <c r="I61" s="27"/>
      <c r="J61" s="27"/>
      <c r="K61" s="27"/>
      <c r="L61" s="27"/>
      <c r="M61" s="27"/>
    </row>
    <row r="62" spans="2:13" ht="12.75">
      <c r="B62" s="27"/>
      <c r="C62" s="27"/>
      <c r="D62" s="41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2.75">
      <c r="B63" s="27"/>
      <c r="C63" s="27"/>
      <c r="D63" s="41"/>
      <c r="E63" s="27"/>
      <c r="F63" s="27"/>
      <c r="G63" s="27"/>
      <c r="H63" s="27"/>
      <c r="I63" s="27"/>
      <c r="J63" s="27"/>
      <c r="K63" s="27"/>
      <c r="L63" s="27"/>
      <c r="M63" s="27"/>
    </row>
    <row r="64" spans="2:13" ht="12.75">
      <c r="B64" s="27"/>
      <c r="C64" s="27"/>
      <c r="D64" s="41"/>
      <c r="E64" s="27"/>
      <c r="F64" s="27"/>
      <c r="G64" s="27"/>
      <c r="H64" s="27"/>
      <c r="I64" s="27"/>
      <c r="J64" s="27"/>
      <c r="K64" s="27"/>
      <c r="L64" s="27"/>
      <c r="M64" s="27"/>
    </row>
    <row r="65" spans="2:13" ht="12.75">
      <c r="B65" s="27"/>
      <c r="C65" s="27"/>
      <c r="D65" s="41"/>
      <c r="E65" s="27"/>
      <c r="F65" s="27"/>
      <c r="G65" s="27"/>
      <c r="H65" s="27"/>
      <c r="I65" s="27"/>
      <c r="J65" s="91">
        <v>144</v>
      </c>
      <c r="K65" s="27"/>
      <c r="L65" s="27">
        <v>144</v>
      </c>
      <c r="M65" s="27"/>
    </row>
    <row r="66" spans="2:13" ht="12.75">
      <c r="B66" s="27"/>
      <c r="C66" s="27"/>
      <c r="D66" s="41"/>
      <c r="E66" s="27"/>
      <c r="F66" s="27"/>
      <c r="G66" s="27"/>
      <c r="H66" s="27"/>
      <c r="I66" s="27"/>
      <c r="J66" s="27">
        <v>64</v>
      </c>
      <c r="K66" s="27"/>
      <c r="L66" s="27">
        <v>114</v>
      </c>
      <c r="M66" s="27"/>
    </row>
    <row r="67" spans="2:13" ht="12.75">
      <c r="B67" s="27"/>
      <c r="C67" s="27"/>
      <c r="D67" s="41"/>
      <c r="E67" s="27"/>
      <c r="F67" s="27"/>
      <c r="G67" s="27"/>
      <c r="H67" s="27"/>
      <c r="I67" s="27"/>
      <c r="J67" s="27">
        <f>J65-J66</f>
        <v>80</v>
      </c>
      <c r="K67" s="27"/>
      <c r="L67" s="27">
        <f>L65-L66</f>
        <v>30</v>
      </c>
      <c r="M67" s="27"/>
    </row>
    <row r="68" spans="2:13" ht="12.75">
      <c r="B68" s="27"/>
      <c r="C68" s="27"/>
      <c r="D68" s="41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2.75">
      <c r="B69" s="27"/>
      <c r="C69" s="27"/>
      <c r="D69" s="41"/>
      <c r="E69" s="27"/>
      <c r="F69" s="27"/>
      <c r="G69" s="27"/>
      <c r="H69" s="27"/>
      <c r="I69" s="27"/>
      <c r="J69" s="27"/>
      <c r="K69" s="27"/>
      <c r="L69" s="27"/>
      <c r="M69" s="27"/>
    </row>
    <row r="70" spans="2:13" ht="12.75">
      <c r="B70" s="27"/>
      <c r="C70" s="27"/>
      <c r="D70" s="41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2.75">
      <c r="B71" s="27"/>
      <c r="C71" s="27"/>
      <c r="D71" s="41"/>
      <c r="E71" s="27"/>
      <c r="F71" s="27"/>
      <c r="G71" s="27"/>
      <c r="H71" s="27"/>
      <c r="I71" s="27"/>
      <c r="J71" s="27"/>
      <c r="K71" s="27"/>
      <c r="L71" s="27"/>
      <c r="M71" s="27"/>
    </row>
    <row r="72" spans="2:13" ht="12.75">
      <c r="B72" s="27"/>
      <c r="C72" s="27"/>
      <c r="D72" s="41"/>
      <c r="E72" s="27"/>
      <c r="F72" s="27"/>
      <c r="G72" s="27"/>
      <c r="H72" s="27"/>
      <c r="I72" s="27"/>
      <c r="J72" s="27"/>
      <c r="K72" s="27"/>
      <c r="L72" s="27"/>
      <c r="M72" s="27"/>
    </row>
    <row r="73" spans="2:13" ht="12.75">
      <c r="B73" s="27"/>
      <c r="C73" s="27"/>
      <c r="D73" s="41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12.75">
      <c r="B74" s="27"/>
      <c r="C74" s="27"/>
      <c r="D74" s="41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12.75">
      <c r="B75" s="27"/>
      <c r="C75" s="27"/>
      <c r="D75" s="41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2.75">
      <c r="B76" s="27"/>
      <c r="C76" s="27"/>
      <c r="D76" s="41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12.75">
      <c r="B77" s="27"/>
      <c r="C77" s="27"/>
      <c r="D77" s="41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2.75">
      <c r="B78" s="27"/>
      <c r="C78" s="27"/>
      <c r="D78" s="41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12.75">
      <c r="B79" s="27"/>
      <c r="C79" s="27"/>
      <c r="D79" s="41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12.75">
      <c r="B80" s="27"/>
      <c r="C80" s="27"/>
      <c r="D80" s="41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12.75">
      <c r="B81" s="27"/>
      <c r="C81" s="27"/>
      <c r="D81" s="41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12.75">
      <c r="B82" s="27"/>
      <c r="C82" s="27"/>
      <c r="D82" s="41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2.75">
      <c r="B83" s="27"/>
      <c r="C83" s="27"/>
      <c r="D83" s="41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12.75">
      <c r="B84" s="27"/>
      <c r="C84" s="27"/>
      <c r="D84" s="41"/>
      <c r="E84" s="27"/>
      <c r="F84" s="27"/>
      <c r="G84" s="27"/>
      <c r="H84" s="27"/>
      <c r="I84" s="27"/>
      <c r="J84" s="27"/>
      <c r="K84" s="27"/>
      <c r="L84" s="27"/>
      <c r="M84" s="27"/>
    </row>
    <row r="85" spans="2:13" ht="12.75">
      <c r="B85" s="27"/>
      <c r="C85" s="27"/>
      <c r="D85" s="41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41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41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41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41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41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41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41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41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41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41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41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41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41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41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41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41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41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41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41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41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41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41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41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41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41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41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41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41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41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41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41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41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41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41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41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41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41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41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41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41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41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41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41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41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41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41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41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41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41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41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41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41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41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41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41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41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41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41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41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41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41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41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41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41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41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41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ht="12.75">
      <c r="B152" s="27"/>
      <c r="C152" s="27"/>
      <c r="D152" s="41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ht="12.75">
      <c r="B153" s="27"/>
      <c r="C153" s="27"/>
      <c r="D153" s="41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ht="12.75">
      <c r="B154" s="27"/>
      <c r="C154" s="27"/>
      <c r="D154" s="41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ht="12.75">
      <c r="B155" s="27"/>
      <c r="C155" s="27"/>
      <c r="D155" s="41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ht="12.75">
      <c r="B156" s="27"/>
      <c r="C156" s="27"/>
      <c r="D156" s="41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ht="12.75">
      <c r="B157" s="27"/>
      <c r="C157" s="27"/>
      <c r="D157" s="41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41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41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41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41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41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41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41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41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41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41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41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41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41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41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41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41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41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41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41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41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41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41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41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41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41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41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41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41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41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41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41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41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41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41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41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41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41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41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41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41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41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41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41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41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41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41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41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6" ht="12.75">
      <c r="B205" s="27"/>
      <c r="C205" s="27"/>
      <c r="D205" s="41"/>
      <c r="E205" s="27"/>
      <c r="F205" s="27"/>
    </row>
  </sheetData>
  <sheetProtection/>
  <mergeCells count="30">
    <mergeCell ref="B4:B8"/>
    <mergeCell ref="C4:C8"/>
    <mergeCell ref="G55:H55"/>
    <mergeCell ref="G52:H52"/>
    <mergeCell ref="B48:C48"/>
    <mergeCell ref="B50:E55"/>
    <mergeCell ref="F50:F55"/>
    <mergeCell ref="G50:H50"/>
    <mergeCell ref="G53:H53"/>
    <mergeCell ref="E5:E8"/>
    <mergeCell ref="G5:H5"/>
    <mergeCell ref="Q10:Q11"/>
    <mergeCell ref="R10:R11"/>
    <mergeCell ref="G54:H54"/>
    <mergeCell ref="K6:K8"/>
    <mergeCell ref="K5:L5"/>
    <mergeCell ref="M6:M8"/>
    <mergeCell ref="N6:N8"/>
    <mergeCell ref="H6:H8"/>
    <mergeCell ref="G51:H51"/>
    <mergeCell ref="I5:J5"/>
    <mergeCell ref="J6:J8"/>
    <mergeCell ref="D4:D8"/>
    <mergeCell ref="E4:H4"/>
    <mergeCell ref="I4:N4"/>
    <mergeCell ref="M5:N5"/>
    <mergeCell ref="G6:G8"/>
    <mergeCell ref="F5:F8"/>
    <mergeCell ref="L6:L8"/>
    <mergeCell ref="I6:I8"/>
  </mergeCells>
  <printOptions/>
  <pageMargins left="0.3937007874015748" right="0.3937007874015748" top="0.7874015748031497" bottom="0.984251968503937" header="0.31496062992125984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R202"/>
  <sheetViews>
    <sheetView zoomScale="140" zoomScaleNormal="140" zoomScalePageLayoutView="0" workbookViewId="0" topLeftCell="B4">
      <pane ySplit="4065" topLeftCell="A7" activePane="bottomLeft" state="split"/>
      <selection pane="topLeft" activeCell="J9" sqref="J1:J16384"/>
      <selection pane="bottomLeft" activeCell="Q41" sqref="Q41"/>
    </sheetView>
  </sheetViews>
  <sheetFormatPr defaultColWidth="9.00390625" defaultRowHeight="12.75"/>
  <cols>
    <col min="1" max="1" width="0" style="0" hidden="1" customWidth="1"/>
    <col min="2" max="2" width="10.00390625" style="0" customWidth="1"/>
    <col min="3" max="3" width="27.00390625" style="0" customWidth="1"/>
    <col min="4" max="4" width="10.25390625" style="36" customWidth="1"/>
  </cols>
  <sheetData>
    <row r="2" ht="12.75">
      <c r="C2" s="3" t="s">
        <v>0</v>
      </c>
    </row>
    <row r="3" ht="13.5" thickBot="1"/>
    <row r="4" spans="2:14" ht="50.25" customHeight="1" thickBot="1">
      <c r="B4" s="134" t="s">
        <v>3</v>
      </c>
      <c r="C4" s="146" t="s">
        <v>1</v>
      </c>
      <c r="D4" s="125" t="s">
        <v>2</v>
      </c>
      <c r="E4" s="120" t="s">
        <v>4</v>
      </c>
      <c r="F4" s="128"/>
      <c r="G4" s="128"/>
      <c r="H4" s="121"/>
      <c r="I4" s="120" t="s">
        <v>5</v>
      </c>
      <c r="J4" s="128"/>
      <c r="K4" s="128"/>
      <c r="L4" s="128"/>
      <c r="M4" s="128"/>
      <c r="N4" s="121"/>
    </row>
    <row r="5" spans="2:16" ht="28.5" customHeight="1" thickBot="1">
      <c r="B5" s="135"/>
      <c r="C5" s="147"/>
      <c r="D5" s="126"/>
      <c r="E5" s="134" t="s">
        <v>9</v>
      </c>
      <c r="F5" s="134" t="s">
        <v>10</v>
      </c>
      <c r="G5" s="120" t="s">
        <v>12</v>
      </c>
      <c r="H5" s="121"/>
      <c r="I5" s="120" t="s">
        <v>6</v>
      </c>
      <c r="J5" s="121"/>
      <c r="K5" s="128" t="s">
        <v>7</v>
      </c>
      <c r="L5" s="121"/>
      <c r="M5" s="129" t="s">
        <v>41</v>
      </c>
      <c r="N5" s="130"/>
      <c r="O5" s="53"/>
      <c r="P5" s="6"/>
    </row>
    <row r="6" spans="2:16" ht="13.5" customHeight="1">
      <c r="B6" s="135"/>
      <c r="C6" s="147"/>
      <c r="D6" s="126"/>
      <c r="E6" s="135"/>
      <c r="F6" s="135"/>
      <c r="G6" s="134" t="s">
        <v>11</v>
      </c>
      <c r="H6" s="143" t="s">
        <v>8</v>
      </c>
      <c r="I6" s="122" t="s">
        <v>43</v>
      </c>
      <c r="J6" s="122" t="s">
        <v>57</v>
      </c>
      <c r="K6" s="122" t="s">
        <v>58</v>
      </c>
      <c r="L6" s="122" t="s">
        <v>44</v>
      </c>
      <c r="M6" s="122" t="s">
        <v>66</v>
      </c>
      <c r="N6" s="122" t="s">
        <v>59</v>
      </c>
      <c r="O6" s="30"/>
      <c r="P6" s="6"/>
    </row>
    <row r="7" spans="2:16" ht="12.75" customHeight="1">
      <c r="B7" s="135"/>
      <c r="C7" s="147"/>
      <c r="D7" s="126"/>
      <c r="E7" s="135"/>
      <c r="F7" s="135"/>
      <c r="G7" s="135"/>
      <c r="H7" s="144"/>
      <c r="I7" s="137"/>
      <c r="J7" s="123"/>
      <c r="K7" s="123"/>
      <c r="L7" s="123"/>
      <c r="M7" s="123"/>
      <c r="N7" s="123"/>
      <c r="O7" s="35"/>
      <c r="P7" s="53"/>
    </row>
    <row r="8" spans="2:82" ht="87.75" customHeight="1" thickBot="1">
      <c r="B8" s="136"/>
      <c r="C8" s="136"/>
      <c r="D8" s="127"/>
      <c r="E8" s="136"/>
      <c r="F8" s="136"/>
      <c r="G8" s="162"/>
      <c r="H8" s="145"/>
      <c r="I8" s="138"/>
      <c r="J8" s="124"/>
      <c r="K8" s="124"/>
      <c r="L8" s="124"/>
      <c r="M8" s="124"/>
      <c r="N8" s="124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</row>
    <row r="9" spans="2:226" s="7" customFormat="1" ht="17.25" customHeight="1" thickBot="1">
      <c r="B9" s="19"/>
      <c r="C9" s="20" t="s">
        <v>45</v>
      </c>
      <c r="D9" s="37" t="s">
        <v>101</v>
      </c>
      <c r="E9" s="13">
        <f aca="true" t="shared" si="0" ref="E9:N9">SUM(E10:E22)</f>
        <v>3090</v>
      </c>
      <c r="F9" s="13">
        <f t="shared" si="0"/>
        <v>1092</v>
      </c>
      <c r="G9" s="13">
        <f t="shared" si="0"/>
        <v>1998</v>
      </c>
      <c r="H9" s="13">
        <f t="shared" si="0"/>
        <v>707</v>
      </c>
      <c r="I9" s="13">
        <f t="shared" si="0"/>
        <v>555</v>
      </c>
      <c r="J9" s="13">
        <f t="shared" si="0"/>
        <v>593</v>
      </c>
      <c r="K9" s="13">
        <f t="shared" si="0"/>
        <v>354</v>
      </c>
      <c r="L9" s="13">
        <f t="shared" si="0"/>
        <v>464</v>
      </c>
      <c r="M9" s="13">
        <f t="shared" si="0"/>
        <v>32</v>
      </c>
      <c r="N9" s="13">
        <f t="shared" si="0"/>
        <v>0</v>
      </c>
      <c r="O9" s="46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2:226" ht="13.5" thickBot="1">
      <c r="B10" s="64" t="s">
        <v>46</v>
      </c>
      <c r="C10" s="54" t="s">
        <v>47</v>
      </c>
      <c r="D10" s="57" t="s">
        <v>40</v>
      </c>
      <c r="E10" s="57">
        <f>SUM(F10:G10)</f>
        <v>152</v>
      </c>
      <c r="F10" s="57">
        <v>60</v>
      </c>
      <c r="G10" s="57">
        <f>SUM(I10:N10)</f>
        <v>92</v>
      </c>
      <c r="H10" s="57">
        <v>48</v>
      </c>
      <c r="I10" s="59">
        <v>17</v>
      </c>
      <c r="J10" s="59">
        <v>21</v>
      </c>
      <c r="K10" s="59">
        <v>17</v>
      </c>
      <c r="L10" s="59">
        <v>37</v>
      </c>
      <c r="M10" s="59"/>
      <c r="N10" s="59"/>
      <c r="O10" s="4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</row>
    <row r="11" spans="1:226" s="5" customFormat="1" ht="13.5" thickBot="1">
      <c r="A11" s="4"/>
      <c r="B11" s="64" t="s">
        <v>48</v>
      </c>
      <c r="C11" s="54" t="s">
        <v>49</v>
      </c>
      <c r="D11" s="57" t="s">
        <v>39</v>
      </c>
      <c r="E11" s="57">
        <f aca="true" t="shared" si="1" ref="E11:E22">SUM(F11:G11)</f>
        <v>305</v>
      </c>
      <c r="F11" s="57">
        <v>97</v>
      </c>
      <c r="G11" s="57">
        <f aca="true" t="shared" si="2" ref="G11:G22">SUM(I11:N11)</f>
        <v>208</v>
      </c>
      <c r="H11" s="57">
        <v>26</v>
      </c>
      <c r="I11" s="59">
        <v>34</v>
      </c>
      <c r="J11" s="59">
        <v>39</v>
      </c>
      <c r="K11" s="59">
        <v>51</v>
      </c>
      <c r="L11" s="59">
        <v>84</v>
      </c>
      <c r="M11" s="59"/>
      <c r="N11" s="59"/>
      <c r="O11" s="4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</row>
    <row r="12" spans="2:226" ht="13.5" thickBot="1">
      <c r="B12" s="64" t="s">
        <v>50</v>
      </c>
      <c r="C12" s="54" t="s">
        <v>17</v>
      </c>
      <c r="D12" s="58" t="s">
        <v>29</v>
      </c>
      <c r="E12" s="57">
        <f t="shared" si="1"/>
        <v>270</v>
      </c>
      <c r="F12" s="57">
        <v>77</v>
      </c>
      <c r="G12" s="57">
        <f t="shared" si="2"/>
        <v>193</v>
      </c>
      <c r="H12" s="57">
        <v>77</v>
      </c>
      <c r="I12" s="59">
        <v>68</v>
      </c>
      <c r="J12" s="59">
        <v>90</v>
      </c>
      <c r="K12" s="59">
        <v>35</v>
      </c>
      <c r="L12" s="59"/>
      <c r="M12" s="59"/>
      <c r="N12" s="59"/>
      <c r="O12" s="4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</row>
    <row r="13" spans="2:82" s="28" customFormat="1" ht="14.25" customHeight="1" thickBot="1">
      <c r="B13" s="64" t="s">
        <v>51</v>
      </c>
      <c r="C13" s="54" t="s">
        <v>16</v>
      </c>
      <c r="D13" s="57" t="s">
        <v>29</v>
      </c>
      <c r="E13" s="57">
        <f t="shared" si="1"/>
        <v>214</v>
      </c>
      <c r="F13" s="57">
        <v>57</v>
      </c>
      <c r="G13" s="57">
        <f t="shared" si="2"/>
        <v>157</v>
      </c>
      <c r="H13" s="57">
        <v>22</v>
      </c>
      <c r="I13" s="59">
        <v>68</v>
      </c>
      <c r="J13" s="59">
        <v>45</v>
      </c>
      <c r="K13" s="59">
        <v>17</v>
      </c>
      <c r="L13" s="59">
        <v>27</v>
      </c>
      <c r="M13" s="59"/>
      <c r="N13" s="59"/>
      <c r="O13" s="4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2:15" s="30" customFormat="1" ht="13.5" customHeight="1" thickBot="1">
      <c r="B14" s="64" t="s">
        <v>52</v>
      </c>
      <c r="C14" s="54" t="s">
        <v>70</v>
      </c>
      <c r="D14" s="58" t="s">
        <v>39</v>
      </c>
      <c r="E14" s="57">
        <f t="shared" si="1"/>
        <v>186</v>
      </c>
      <c r="F14" s="59">
        <v>86</v>
      </c>
      <c r="G14" s="57">
        <f t="shared" si="2"/>
        <v>100</v>
      </c>
      <c r="H14" s="57">
        <v>12</v>
      </c>
      <c r="I14" s="59">
        <v>34</v>
      </c>
      <c r="J14" s="59">
        <v>42</v>
      </c>
      <c r="K14" s="59">
        <v>24</v>
      </c>
      <c r="L14" s="59"/>
      <c r="M14" s="59"/>
      <c r="N14" s="59"/>
      <c r="O14" s="46"/>
    </row>
    <row r="15" spans="2:15" s="30" customFormat="1" ht="14.25" customHeight="1" thickBot="1">
      <c r="B15" s="65" t="s">
        <v>53</v>
      </c>
      <c r="C15" s="55" t="s">
        <v>71</v>
      </c>
      <c r="D15" s="57" t="s">
        <v>39</v>
      </c>
      <c r="E15" s="57">
        <f t="shared" si="1"/>
        <v>395</v>
      </c>
      <c r="F15" s="57">
        <v>137</v>
      </c>
      <c r="G15" s="57">
        <f t="shared" si="2"/>
        <v>258</v>
      </c>
      <c r="H15" s="57">
        <v>52</v>
      </c>
      <c r="I15" s="59">
        <v>68</v>
      </c>
      <c r="J15" s="59">
        <v>32</v>
      </c>
      <c r="K15" s="59">
        <v>46</v>
      </c>
      <c r="L15" s="59">
        <v>112</v>
      </c>
      <c r="M15" s="59"/>
      <c r="N15" s="59"/>
      <c r="O15" s="46"/>
    </row>
    <row r="16" spans="2:15" s="30" customFormat="1" ht="14.25" customHeight="1" thickBot="1">
      <c r="B16" s="64" t="s">
        <v>54</v>
      </c>
      <c r="C16" s="54" t="s">
        <v>72</v>
      </c>
      <c r="D16" s="57" t="s">
        <v>98</v>
      </c>
      <c r="E16" s="57">
        <f t="shared" si="1"/>
        <v>85</v>
      </c>
      <c r="F16" s="57">
        <v>35</v>
      </c>
      <c r="G16" s="57">
        <f t="shared" si="2"/>
        <v>50</v>
      </c>
      <c r="H16" s="57">
        <v>24</v>
      </c>
      <c r="I16" s="59">
        <v>17</v>
      </c>
      <c r="J16" s="59">
        <v>33</v>
      </c>
      <c r="K16" s="59"/>
      <c r="L16" s="59"/>
      <c r="M16" s="59"/>
      <c r="N16" s="59"/>
      <c r="O16" s="46"/>
    </row>
    <row r="17" spans="2:15" s="30" customFormat="1" ht="14.25" customHeight="1" thickBot="1">
      <c r="B17" s="65" t="s">
        <v>60</v>
      </c>
      <c r="C17" s="55" t="s">
        <v>18</v>
      </c>
      <c r="D17" s="58" t="s">
        <v>39</v>
      </c>
      <c r="E17" s="57">
        <f t="shared" si="1"/>
        <v>357</v>
      </c>
      <c r="F17" s="60">
        <v>144</v>
      </c>
      <c r="G17" s="57">
        <f t="shared" si="2"/>
        <v>213</v>
      </c>
      <c r="H17" s="60">
        <v>168</v>
      </c>
      <c r="I17" s="31">
        <v>51</v>
      </c>
      <c r="J17" s="31">
        <v>69</v>
      </c>
      <c r="K17" s="31">
        <v>43</v>
      </c>
      <c r="L17" s="15">
        <v>50</v>
      </c>
      <c r="M17" s="15"/>
      <c r="N17" s="15"/>
      <c r="O17" s="46"/>
    </row>
    <row r="18" spans="2:15" s="30" customFormat="1" ht="14.25" customHeight="1" thickBot="1">
      <c r="B18" s="64" t="s">
        <v>61</v>
      </c>
      <c r="C18" s="56" t="s">
        <v>55</v>
      </c>
      <c r="D18" s="57" t="s">
        <v>30</v>
      </c>
      <c r="E18" s="57">
        <f t="shared" si="1"/>
        <v>124</v>
      </c>
      <c r="F18" s="57">
        <v>54</v>
      </c>
      <c r="G18" s="57">
        <f t="shared" si="2"/>
        <v>70</v>
      </c>
      <c r="H18" s="57">
        <v>20</v>
      </c>
      <c r="I18" s="59">
        <v>38</v>
      </c>
      <c r="J18" s="59"/>
      <c r="K18" s="59"/>
      <c r="L18" s="15"/>
      <c r="M18" s="15">
        <v>32</v>
      </c>
      <c r="N18" s="15"/>
      <c r="O18" s="46"/>
    </row>
    <row r="19" spans="2:15" s="30" customFormat="1" ht="14.25" customHeight="1" thickBot="1">
      <c r="B19" s="64" t="s">
        <v>62</v>
      </c>
      <c r="C19" s="54" t="s">
        <v>19</v>
      </c>
      <c r="D19" s="58" t="s">
        <v>40</v>
      </c>
      <c r="E19" s="57">
        <f t="shared" si="1"/>
        <v>448</v>
      </c>
      <c r="F19" s="59">
        <v>154</v>
      </c>
      <c r="G19" s="57">
        <f t="shared" si="2"/>
        <v>294</v>
      </c>
      <c r="H19" s="59">
        <v>124</v>
      </c>
      <c r="I19" s="59">
        <v>68</v>
      </c>
      <c r="J19" s="59">
        <v>65</v>
      </c>
      <c r="K19" s="59">
        <v>71</v>
      </c>
      <c r="L19" s="15">
        <v>90</v>
      </c>
      <c r="M19" s="15"/>
      <c r="N19" s="15"/>
      <c r="O19" s="46"/>
    </row>
    <row r="20" spans="2:15" s="30" customFormat="1" ht="14.25" customHeight="1" thickBot="1">
      <c r="B20" s="64" t="s">
        <v>63</v>
      </c>
      <c r="C20" s="54" t="s">
        <v>56</v>
      </c>
      <c r="D20" s="57" t="s">
        <v>29</v>
      </c>
      <c r="E20" s="57">
        <f t="shared" si="1"/>
        <v>182</v>
      </c>
      <c r="F20" s="57">
        <v>73</v>
      </c>
      <c r="G20" s="57">
        <f t="shared" si="2"/>
        <v>109</v>
      </c>
      <c r="H20" s="57">
        <v>70</v>
      </c>
      <c r="I20" s="59">
        <v>31</v>
      </c>
      <c r="J20" s="59">
        <v>78</v>
      </c>
      <c r="K20" s="59"/>
      <c r="L20" s="15"/>
      <c r="M20" s="15"/>
      <c r="N20" s="15"/>
      <c r="O20" s="46"/>
    </row>
    <row r="21" spans="2:15" s="30" customFormat="1" ht="16.5" customHeight="1" thickBot="1">
      <c r="B21" s="64" t="s">
        <v>64</v>
      </c>
      <c r="C21" s="54" t="s">
        <v>73</v>
      </c>
      <c r="D21" s="58" t="s">
        <v>31</v>
      </c>
      <c r="E21" s="57">
        <f t="shared" si="1"/>
        <v>193</v>
      </c>
      <c r="F21" s="59">
        <v>59</v>
      </c>
      <c r="G21" s="57">
        <f t="shared" si="2"/>
        <v>134</v>
      </c>
      <c r="H21" s="59">
        <v>36</v>
      </c>
      <c r="I21" s="59">
        <v>17</v>
      </c>
      <c r="J21" s="59">
        <v>45</v>
      </c>
      <c r="K21" s="59">
        <v>33</v>
      </c>
      <c r="L21" s="15">
        <v>39</v>
      </c>
      <c r="M21" s="15"/>
      <c r="N21" s="15"/>
      <c r="O21" s="46"/>
    </row>
    <row r="22" spans="2:15" s="30" customFormat="1" ht="16.5" customHeight="1" thickBot="1">
      <c r="B22" s="77" t="s">
        <v>74</v>
      </c>
      <c r="C22" s="66" t="s">
        <v>75</v>
      </c>
      <c r="D22" s="63" t="s">
        <v>29</v>
      </c>
      <c r="E22" s="76">
        <f t="shared" si="1"/>
        <v>179</v>
      </c>
      <c r="F22" s="34">
        <v>59</v>
      </c>
      <c r="G22" s="57">
        <f t="shared" si="2"/>
        <v>120</v>
      </c>
      <c r="H22" s="59">
        <v>28</v>
      </c>
      <c r="I22" s="59">
        <v>44</v>
      </c>
      <c r="J22" s="59">
        <v>34</v>
      </c>
      <c r="K22" s="59">
        <v>17</v>
      </c>
      <c r="L22" s="15">
        <v>25</v>
      </c>
      <c r="M22" s="15"/>
      <c r="N22" s="15"/>
      <c r="O22" s="46"/>
    </row>
    <row r="23" spans="2:226" s="7" customFormat="1" ht="17.25" customHeight="1" thickBot="1">
      <c r="B23" s="22" t="s">
        <v>20</v>
      </c>
      <c r="C23" s="18" t="s">
        <v>65</v>
      </c>
      <c r="D23" s="42" t="s">
        <v>68</v>
      </c>
      <c r="E23" s="16">
        <f>SUM(E24:E30)</f>
        <v>534</v>
      </c>
      <c r="F23" s="16">
        <f>SUM(F24:F30)</f>
        <v>226</v>
      </c>
      <c r="G23" s="16">
        <f>SUM(G24:G30)</f>
        <v>308</v>
      </c>
      <c r="H23" s="16">
        <f>SUM(H24:H28)</f>
        <v>95</v>
      </c>
      <c r="I23" s="16">
        <f aca="true" t="shared" si="3" ref="I23:N23">SUM(I24:I30)</f>
        <v>57</v>
      </c>
      <c r="J23" s="16">
        <f t="shared" si="3"/>
        <v>183</v>
      </c>
      <c r="K23" s="16">
        <f t="shared" si="3"/>
        <v>34</v>
      </c>
      <c r="L23" s="16">
        <f t="shared" si="3"/>
        <v>34</v>
      </c>
      <c r="M23" s="16">
        <f t="shared" si="3"/>
        <v>0</v>
      </c>
      <c r="N23" s="16">
        <f t="shared" si="3"/>
        <v>0</v>
      </c>
      <c r="O23" s="4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</row>
    <row r="24" spans="2:226" ht="13.5" thickBot="1">
      <c r="B24" s="25" t="s">
        <v>21</v>
      </c>
      <c r="C24" s="51" t="s">
        <v>76</v>
      </c>
      <c r="D24" s="63" t="s">
        <v>29</v>
      </c>
      <c r="E24" s="34">
        <f aca="true" t="shared" si="4" ref="E24:E30">SUM(F24:G24)</f>
        <v>78</v>
      </c>
      <c r="F24" s="34">
        <v>30</v>
      </c>
      <c r="G24" s="34">
        <f aca="true" t="shared" si="5" ref="G24:G30">SUM(I24:N24)</f>
        <v>48</v>
      </c>
      <c r="H24" s="34">
        <v>16</v>
      </c>
      <c r="I24" s="34"/>
      <c r="J24" s="34">
        <v>48</v>
      </c>
      <c r="K24" s="34"/>
      <c r="L24" s="34"/>
      <c r="M24" s="34"/>
      <c r="N24" s="34"/>
      <c r="O24" s="46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</row>
    <row r="25" spans="2:226" s="5" customFormat="1" ht="15.75" customHeight="1" thickBot="1">
      <c r="B25" s="43" t="s">
        <v>22</v>
      </c>
      <c r="C25" s="51" t="s">
        <v>77</v>
      </c>
      <c r="D25" s="38" t="s">
        <v>31</v>
      </c>
      <c r="E25" s="34">
        <f t="shared" si="4"/>
        <v>62</v>
      </c>
      <c r="F25" s="14">
        <v>26</v>
      </c>
      <c r="G25" s="34">
        <f t="shared" si="5"/>
        <v>36</v>
      </c>
      <c r="H25" s="14">
        <v>16</v>
      </c>
      <c r="I25" s="14"/>
      <c r="J25" s="14">
        <v>36</v>
      </c>
      <c r="K25" s="14"/>
      <c r="L25" s="14"/>
      <c r="M25" s="14"/>
      <c r="N25" s="14"/>
      <c r="O25" s="46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</row>
    <row r="26" spans="2:226" ht="26.25" customHeight="1" thickBot="1">
      <c r="B26" s="44" t="s">
        <v>23</v>
      </c>
      <c r="C26" s="51" t="s">
        <v>78</v>
      </c>
      <c r="D26" s="38" t="s">
        <v>31</v>
      </c>
      <c r="E26" s="34">
        <f t="shared" si="4"/>
        <v>62</v>
      </c>
      <c r="F26" s="14">
        <v>26</v>
      </c>
      <c r="G26" s="34">
        <f t="shared" si="5"/>
        <v>36</v>
      </c>
      <c r="H26" s="14">
        <v>16</v>
      </c>
      <c r="I26" s="14"/>
      <c r="J26" s="14">
        <v>36</v>
      </c>
      <c r="K26" s="14"/>
      <c r="L26" s="14"/>
      <c r="M26" s="14"/>
      <c r="N26" s="14"/>
      <c r="O26" s="46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</row>
    <row r="27" spans="2:226" s="5" customFormat="1" ht="13.5" customHeight="1" thickBot="1">
      <c r="B27" s="25" t="s">
        <v>24</v>
      </c>
      <c r="C27" s="51" t="s">
        <v>79</v>
      </c>
      <c r="D27" s="38" t="s">
        <v>29</v>
      </c>
      <c r="E27" s="34">
        <f t="shared" si="4"/>
        <v>66</v>
      </c>
      <c r="F27" s="14">
        <v>30</v>
      </c>
      <c r="G27" s="34">
        <f t="shared" si="5"/>
        <v>36</v>
      </c>
      <c r="H27" s="14">
        <v>16</v>
      </c>
      <c r="I27" s="14"/>
      <c r="J27" s="14">
        <v>36</v>
      </c>
      <c r="K27" s="14"/>
      <c r="L27" s="14"/>
      <c r="M27" s="14"/>
      <c r="N27" s="14"/>
      <c r="O27" s="46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</row>
    <row r="28" spans="2:226" ht="25.5" customHeight="1" thickBot="1">
      <c r="B28" s="23" t="s">
        <v>25</v>
      </c>
      <c r="C28" s="51" t="s">
        <v>26</v>
      </c>
      <c r="D28" s="38" t="s">
        <v>29</v>
      </c>
      <c r="E28" s="34">
        <f t="shared" si="4"/>
        <v>109</v>
      </c>
      <c r="F28" s="14">
        <v>41</v>
      </c>
      <c r="G28" s="34">
        <f t="shared" si="5"/>
        <v>68</v>
      </c>
      <c r="H28" s="14">
        <v>31</v>
      </c>
      <c r="I28" s="14"/>
      <c r="J28" s="14"/>
      <c r="K28" s="14">
        <v>34</v>
      </c>
      <c r="L28" s="14">
        <v>34</v>
      </c>
      <c r="M28" s="14"/>
      <c r="N28" s="1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</row>
    <row r="29" spans="2:226" ht="25.5" customHeight="1" thickBot="1">
      <c r="B29" s="23" t="s">
        <v>105</v>
      </c>
      <c r="C29" s="51" t="s">
        <v>103</v>
      </c>
      <c r="D29" s="38" t="s">
        <v>98</v>
      </c>
      <c r="E29" s="34">
        <f t="shared" si="4"/>
        <v>96</v>
      </c>
      <c r="F29" s="14">
        <v>48</v>
      </c>
      <c r="G29" s="34">
        <f t="shared" si="5"/>
        <v>48</v>
      </c>
      <c r="H29" s="14"/>
      <c r="I29" s="14">
        <v>48</v>
      </c>
      <c r="J29" s="14"/>
      <c r="K29" s="14"/>
      <c r="L29" s="14"/>
      <c r="M29" s="14"/>
      <c r="N29" s="14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</row>
    <row r="30" spans="2:226" ht="25.5" customHeight="1" thickBot="1">
      <c r="B30" s="23" t="s">
        <v>106</v>
      </c>
      <c r="C30" s="51" t="s">
        <v>104</v>
      </c>
      <c r="D30" s="74" t="s">
        <v>30</v>
      </c>
      <c r="E30" s="34">
        <f t="shared" si="4"/>
        <v>61</v>
      </c>
      <c r="F30" s="75">
        <v>25</v>
      </c>
      <c r="G30" s="34">
        <f t="shared" si="5"/>
        <v>36</v>
      </c>
      <c r="H30" s="75"/>
      <c r="I30" s="75">
        <v>9</v>
      </c>
      <c r="J30" s="75">
        <v>27</v>
      </c>
      <c r="K30" s="75"/>
      <c r="L30" s="75"/>
      <c r="M30" s="75"/>
      <c r="N30" s="75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</row>
    <row r="31" spans="2:226" s="17" customFormat="1" ht="57.75" customHeight="1" thickBot="1">
      <c r="B31" s="26" t="s">
        <v>27</v>
      </c>
      <c r="C31" s="26" t="s">
        <v>28</v>
      </c>
      <c r="D31" s="37" t="s">
        <v>102</v>
      </c>
      <c r="E31" s="13">
        <f>SUM(E32,E36,E40)</f>
        <v>2036</v>
      </c>
      <c r="F31" s="13">
        <f aca="true" t="shared" si="6" ref="F31:N31">SUM(F32,F36,F40)</f>
        <v>278</v>
      </c>
      <c r="G31" s="13">
        <f t="shared" si="6"/>
        <v>1758</v>
      </c>
      <c r="H31" s="13">
        <f t="shared" si="6"/>
        <v>208</v>
      </c>
      <c r="I31" s="13">
        <f t="shared" si="6"/>
        <v>0</v>
      </c>
      <c r="J31" s="13">
        <f t="shared" si="6"/>
        <v>52</v>
      </c>
      <c r="K31" s="13">
        <f t="shared" si="6"/>
        <v>224</v>
      </c>
      <c r="L31" s="13">
        <f t="shared" si="6"/>
        <v>294</v>
      </c>
      <c r="M31" s="13">
        <f t="shared" si="6"/>
        <v>504</v>
      </c>
      <c r="N31" s="13">
        <f t="shared" si="6"/>
        <v>684</v>
      </c>
      <c r="O31" s="11"/>
      <c r="P31" s="32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</row>
    <row r="32" spans="2:73" s="5" customFormat="1" ht="43.5" customHeight="1" thickBot="1">
      <c r="B32" s="52" t="s">
        <v>80</v>
      </c>
      <c r="C32" s="52" t="s">
        <v>81</v>
      </c>
      <c r="D32" s="73" t="s">
        <v>100</v>
      </c>
      <c r="E32" s="13">
        <f>SUM(E33:E35)</f>
        <v>501</v>
      </c>
      <c r="F32" s="13">
        <f aca="true" t="shared" si="7" ref="F32:N32">SUM(F33:F35)</f>
        <v>85</v>
      </c>
      <c r="G32" s="13">
        <f t="shared" si="7"/>
        <v>416</v>
      </c>
      <c r="H32" s="13">
        <f t="shared" si="7"/>
        <v>88</v>
      </c>
      <c r="I32" s="13">
        <f t="shared" si="7"/>
        <v>0</v>
      </c>
      <c r="J32" s="13">
        <f t="shared" si="7"/>
        <v>0</v>
      </c>
      <c r="K32" s="13">
        <f t="shared" si="7"/>
        <v>175</v>
      </c>
      <c r="L32" s="13">
        <f t="shared" si="7"/>
        <v>33</v>
      </c>
      <c r="M32" s="13">
        <f>SUM(M33:M35)</f>
        <v>208</v>
      </c>
      <c r="N32" s="13">
        <f t="shared" si="7"/>
        <v>0</v>
      </c>
      <c r="O32" s="30"/>
      <c r="P32" s="30"/>
      <c r="Q32" s="30"/>
      <c r="R32" s="30"/>
      <c r="S32" s="30"/>
      <c r="T32" s="30"/>
      <c r="U32" s="30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2:21" s="6" customFormat="1" ht="39" thickBot="1">
      <c r="B33" s="51" t="s">
        <v>83</v>
      </c>
      <c r="C33" s="51" t="s">
        <v>82</v>
      </c>
      <c r="D33" s="38" t="s">
        <v>30</v>
      </c>
      <c r="E33" s="34">
        <f>SUM(F33:G33)</f>
        <v>249</v>
      </c>
      <c r="F33" s="34">
        <v>85</v>
      </c>
      <c r="G33" s="34">
        <f>SUM(I33:N33)</f>
        <v>164</v>
      </c>
      <c r="H33" s="34">
        <v>88</v>
      </c>
      <c r="I33" s="34"/>
      <c r="J33" s="34"/>
      <c r="K33" s="34">
        <v>85</v>
      </c>
      <c r="L33" s="34">
        <v>33</v>
      </c>
      <c r="M33" s="34">
        <v>46</v>
      </c>
      <c r="N33" s="34"/>
      <c r="O33" s="30"/>
      <c r="P33" s="30"/>
      <c r="Q33" s="30"/>
      <c r="R33" s="30"/>
      <c r="S33" s="30"/>
      <c r="T33" s="30"/>
      <c r="U33" s="30"/>
    </row>
    <row r="34" spans="2:15" s="78" customFormat="1" ht="13.5" thickBot="1">
      <c r="B34" s="79" t="s">
        <v>84</v>
      </c>
      <c r="C34" s="79" t="s">
        <v>13</v>
      </c>
      <c r="D34" s="80" t="s">
        <v>30</v>
      </c>
      <c r="E34" s="81">
        <f>SUM(F34:G34)</f>
        <v>180</v>
      </c>
      <c r="F34" s="82"/>
      <c r="G34" s="81">
        <f>SUM(I34:N34)</f>
        <v>180</v>
      </c>
      <c r="H34" s="82"/>
      <c r="I34" s="82"/>
      <c r="J34" s="82"/>
      <c r="K34" s="82">
        <v>90</v>
      </c>
      <c r="L34" s="82"/>
      <c r="M34" s="82">
        <v>90</v>
      </c>
      <c r="N34" s="82"/>
      <c r="O34" s="83"/>
    </row>
    <row r="35" spans="2:14" s="83" customFormat="1" ht="13.5" thickBot="1">
      <c r="B35" s="84" t="s">
        <v>85</v>
      </c>
      <c r="C35" s="79" t="s">
        <v>14</v>
      </c>
      <c r="D35" s="80" t="s">
        <v>30</v>
      </c>
      <c r="E35" s="81">
        <f>SUM(F35:G35)</f>
        <v>72</v>
      </c>
      <c r="F35" s="82"/>
      <c r="G35" s="81">
        <f>SUM(I35:N35)</f>
        <v>72</v>
      </c>
      <c r="H35" s="82"/>
      <c r="I35" s="82"/>
      <c r="J35" s="82"/>
      <c r="K35" s="82"/>
      <c r="L35" s="82"/>
      <c r="M35" s="82">
        <v>72</v>
      </c>
      <c r="N35" s="82"/>
    </row>
    <row r="36" spans="2:21" s="61" customFormat="1" ht="28.5" customHeight="1" thickBot="1">
      <c r="B36" s="24" t="s">
        <v>88</v>
      </c>
      <c r="C36" s="52" t="s">
        <v>87</v>
      </c>
      <c r="D36" s="73" t="s">
        <v>100</v>
      </c>
      <c r="E36" s="62">
        <f>SUM(E37:E39)</f>
        <v>1166</v>
      </c>
      <c r="F36" s="62">
        <f aca="true" t="shared" si="8" ref="F36:N36">SUM(F37:F39)</f>
        <v>105</v>
      </c>
      <c r="G36" s="62">
        <f t="shared" si="8"/>
        <v>1061</v>
      </c>
      <c r="H36" s="62">
        <f t="shared" si="8"/>
        <v>120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81</v>
      </c>
      <c r="M36" s="62">
        <f t="shared" si="8"/>
        <v>296</v>
      </c>
      <c r="N36" s="62">
        <f t="shared" si="8"/>
        <v>684</v>
      </c>
      <c r="O36" s="49"/>
      <c r="P36" s="10"/>
      <c r="Q36" s="10"/>
      <c r="R36" s="10"/>
      <c r="S36" s="10"/>
      <c r="T36" s="10"/>
      <c r="U36" s="10"/>
    </row>
    <row r="37" spans="2:21" ht="26.25" thickBot="1">
      <c r="B37" s="23" t="s">
        <v>89</v>
      </c>
      <c r="C37" s="51" t="s">
        <v>86</v>
      </c>
      <c r="D37" s="38" t="s">
        <v>30</v>
      </c>
      <c r="E37" s="31">
        <f>SUM(F37:G37)</f>
        <v>266</v>
      </c>
      <c r="F37" s="31">
        <v>105</v>
      </c>
      <c r="G37" s="31">
        <f>SUM(I37:N37)</f>
        <v>161</v>
      </c>
      <c r="H37" s="31">
        <v>120</v>
      </c>
      <c r="I37" s="31"/>
      <c r="J37" s="31"/>
      <c r="K37" s="31"/>
      <c r="L37" s="31">
        <v>23</v>
      </c>
      <c r="M37" s="31">
        <v>138</v>
      </c>
      <c r="N37" s="31"/>
      <c r="O37" s="46"/>
      <c r="P37" s="11"/>
      <c r="Q37" s="11"/>
      <c r="R37" s="11"/>
      <c r="S37" s="11"/>
      <c r="T37" s="11"/>
      <c r="U37" s="11"/>
    </row>
    <row r="38" spans="2:15" s="83" customFormat="1" ht="13.5" thickBot="1">
      <c r="B38" s="84" t="s">
        <v>90</v>
      </c>
      <c r="C38" s="85" t="s">
        <v>13</v>
      </c>
      <c r="D38" s="80" t="s">
        <v>30</v>
      </c>
      <c r="E38" s="86">
        <f>SUM(F38:G38)</f>
        <v>180</v>
      </c>
      <c r="F38" s="86"/>
      <c r="G38" s="86">
        <f>SUM(I38:N38)</f>
        <v>180</v>
      </c>
      <c r="H38" s="86"/>
      <c r="I38" s="86"/>
      <c r="J38" s="86"/>
      <c r="K38" s="86"/>
      <c r="L38" s="86">
        <v>58</v>
      </c>
      <c r="M38" s="86">
        <v>122</v>
      </c>
      <c r="N38" s="86"/>
      <c r="O38" s="87"/>
    </row>
    <row r="39" spans="2:15" s="83" customFormat="1" ht="13.5" thickBot="1">
      <c r="B39" s="84" t="s">
        <v>91</v>
      </c>
      <c r="C39" s="85" t="s">
        <v>14</v>
      </c>
      <c r="D39" s="80" t="s">
        <v>30</v>
      </c>
      <c r="E39" s="82">
        <f>SUM(F39:G39)</f>
        <v>720</v>
      </c>
      <c r="F39" s="88"/>
      <c r="G39" s="82">
        <f>SUM(I39:N39)</f>
        <v>720</v>
      </c>
      <c r="H39" s="88"/>
      <c r="I39" s="88"/>
      <c r="J39" s="88"/>
      <c r="K39" s="88"/>
      <c r="L39" s="88"/>
      <c r="M39" s="88">
        <v>36</v>
      </c>
      <c r="N39" s="88">
        <v>684</v>
      </c>
      <c r="O39" s="89"/>
    </row>
    <row r="40" spans="2:21" s="61" customFormat="1" ht="39" thickBot="1">
      <c r="B40" s="24" t="s">
        <v>96</v>
      </c>
      <c r="C40" s="20" t="s">
        <v>92</v>
      </c>
      <c r="D40" s="73" t="s">
        <v>100</v>
      </c>
      <c r="E40" s="16">
        <f>SUM(E41:E43)</f>
        <v>369</v>
      </c>
      <c r="F40" s="16">
        <f aca="true" t="shared" si="9" ref="F40:N40">SUM(F41:F43)</f>
        <v>88</v>
      </c>
      <c r="G40" s="16">
        <f t="shared" si="9"/>
        <v>281</v>
      </c>
      <c r="H40" s="16">
        <f t="shared" si="9"/>
        <v>0</v>
      </c>
      <c r="I40" s="16">
        <f t="shared" si="9"/>
        <v>0</v>
      </c>
      <c r="J40" s="16">
        <f t="shared" si="9"/>
        <v>52</v>
      </c>
      <c r="K40" s="16">
        <f t="shared" si="9"/>
        <v>49</v>
      </c>
      <c r="L40" s="16">
        <f>SUM(L41:L44)</f>
        <v>180</v>
      </c>
      <c r="M40" s="16">
        <f>SUM(M41:M43)</f>
        <v>0</v>
      </c>
      <c r="N40" s="16">
        <f t="shared" si="9"/>
        <v>0</v>
      </c>
      <c r="O40" s="47"/>
      <c r="P40" s="10"/>
      <c r="Q40" s="10"/>
      <c r="R40" s="10"/>
      <c r="S40" s="10"/>
      <c r="T40" s="10"/>
      <c r="U40" s="10"/>
    </row>
    <row r="41" spans="1:21" s="27" customFormat="1" ht="26.25" thickBot="1">
      <c r="A41" s="67"/>
      <c r="B41" s="23" t="s">
        <v>97</v>
      </c>
      <c r="C41" s="21" t="s">
        <v>93</v>
      </c>
      <c r="D41" s="38" t="s">
        <v>30</v>
      </c>
      <c r="E41" s="15">
        <f>SUM(F41:G41)</f>
        <v>189</v>
      </c>
      <c r="F41" s="15">
        <v>88</v>
      </c>
      <c r="G41" s="15">
        <f>SUM(I41:N41)</f>
        <v>101</v>
      </c>
      <c r="H41" s="15"/>
      <c r="I41" s="15"/>
      <c r="J41" s="15">
        <v>52</v>
      </c>
      <c r="K41" s="15">
        <v>49</v>
      </c>
      <c r="L41" s="15"/>
      <c r="M41" s="15"/>
      <c r="N41" s="15"/>
      <c r="O41" s="68"/>
      <c r="P41" s="69"/>
      <c r="Q41" s="69"/>
      <c r="R41" s="69"/>
      <c r="S41" s="69"/>
      <c r="T41" s="69"/>
      <c r="U41" s="69"/>
    </row>
    <row r="42" spans="2:15" s="83" customFormat="1" ht="13.5" thickBot="1">
      <c r="B42" s="84" t="s">
        <v>94</v>
      </c>
      <c r="C42" s="85" t="s">
        <v>13</v>
      </c>
      <c r="D42" s="80" t="s">
        <v>30</v>
      </c>
      <c r="E42" s="90">
        <f>SUM(F42:G42)</f>
        <v>144</v>
      </c>
      <c r="F42" s="90"/>
      <c r="G42" s="90">
        <f>SUM(I42:N42)</f>
        <v>144</v>
      </c>
      <c r="H42" s="90"/>
      <c r="I42" s="90"/>
      <c r="J42" s="90"/>
      <c r="K42" s="90"/>
      <c r="L42" s="90">
        <v>144</v>
      </c>
      <c r="M42" s="90"/>
      <c r="N42" s="90"/>
      <c r="O42" s="89"/>
    </row>
    <row r="43" spans="2:15" s="83" customFormat="1" ht="13.5" thickBot="1">
      <c r="B43" s="84" t="s">
        <v>95</v>
      </c>
      <c r="C43" s="85" t="s">
        <v>14</v>
      </c>
      <c r="D43" s="80" t="s">
        <v>30</v>
      </c>
      <c r="E43" s="90">
        <f>SUM(F43:G43)</f>
        <v>36</v>
      </c>
      <c r="F43" s="90"/>
      <c r="G43" s="90">
        <f>SUM(I43:N43)</f>
        <v>36</v>
      </c>
      <c r="H43" s="90"/>
      <c r="I43" s="90"/>
      <c r="J43" s="90"/>
      <c r="K43" s="90"/>
      <c r="L43" s="90">
        <v>36</v>
      </c>
      <c r="M43" s="90"/>
      <c r="N43" s="90"/>
      <c r="O43" s="89"/>
    </row>
    <row r="44" spans="2:21" ht="13.5" thickBot="1">
      <c r="B44" s="22" t="s">
        <v>67</v>
      </c>
      <c r="C44" s="22" t="s">
        <v>18</v>
      </c>
      <c r="D44" s="42" t="s">
        <v>98</v>
      </c>
      <c r="E44" s="16">
        <f>SUM(F44:G44)</f>
        <v>72</v>
      </c>
      <c r="F44" s="16">
        <v>32</v>
      </c>
      <c r="G44" s="15">
        <f>SUM(I44:N44)</f>
        <v>40</v>
      </c>
      <c r="H44" s="16">
        <v>20</v>
      </c>
      <c r="I44" s="16"/>
      <c r="J44" s="16"/>
      <c r="K44" s="16"/>
      <c r="L44" s="16"/>
      <c r="M44" s="16">
        <v>40</v>
      </c>
      <c r="N44" s="16"/>
      <c r="O44" s="47"/>
      <c r="P44" s="11"/>
      <c r="Q44" s="11"/>
      <c r="R44" s="11"/>
      <c r="S44" s="11"/>
      <c r="T44" s="11"/>
      <c r="U44" s="11"/>
    </row>
    <row r="45" spans="2:21" s="6" customFormat="1" ht="15.75" customHeight="1" thickBot="1">
      <c r="B45" s="148" t="s">
        <v>32</v>
      </c>
      <c r="C45" s="149"/>
      <c r="D45" s="42" t="s">
        <v>99</v>
      </c>
      <c r="E45" s="16">
        <f aca="true" t="shared" si="10" ref="E45:L45">SUM(E9,E23,E31,E44)</f>
        <v>5732</v>
      </c>
      <c r="F45" s="16">
        <f t="shared" si="10"/>
        <v>1628</v>
      </c>
      <c r="G45" s="16">
        <f t="shared" si="10"/>
        <v>4104</v>
      </c>
      <c r="H45" s="16">
        <f t="shared" si="10"/>
        <v>1030</v>
      </c>
      <c r="I45" s="16">
        <f t="shared" si="10"/>
        <v>612</v>
      </c>
      <c r="J45" s="16">
        <f t="shared" si="10"/>
        <v>828</v>
      </c>
      <c r="K45" s="16">
        <f t="shared" si="10"/>
        <v>612</v>
      </c>
      <c r="L45" s="16">
        <f t="shared" si="10"/>
        <v>792</v>
      </c>
      <c r="M45" s="16">
        <f>SUM(M9,M23,M32,M36,M40,M44)</f>
        <v>576</v>
      </c>
      <c r="N45" s="16">
        <f>SUM(N9,N23,N31,N44)</f>
        <v>684</v>
      </c>
      <c r="O45" s="47"/>
      <c r="P45" s="30"/>
      <c r="Q45" s="30"/>
      <c r="R45" s="30"/>
      <c r="S45" s="30"/>
      <c r="T45" s="30"/>
      <c r="U45" s="30"/>
    </row>
    <row r="46" spans="1:176" s="9" customFormat="1" ht="25.5" customHeight="1" thickBot="1">
      <c r="A46" s="8"/>
      <c r="B46" s="1" t="s">
        <v>15</v>
      </c>
      <c r="C46" s="1" t="s">
        <v>107</v>
      </c>
      <c r="D46" s="39"/>
      <c r="E46" s="1"/>
      <c r="F46" s="1"/>
      <c r="G46" s="1"/>
      <c r="H46" s="1"/>
      <c r="I46" s="70"/>
      <c r="J46" s="70"/>
      <c r="K46" s="70"/>
      <c r="L46" s="70"/>
      <c r="M46" s="70"/>
      <c r="N46" s="13" t="s">
        <v>69</v>
      </c>
      <c r="O46" s="6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</row>
    <row r="47" spans="2:14" s="6" customFormat="1" ht="12.75" customHeight="1" thickBot="1">
      <c r="B47" s="150" t="s">
        <v>108</v>
      </c>
      <c r="C47" s="151"/>
      <c r="D47" s="151"/>
      <c r="E47" s="152"/>
      <c r="F47" s="159" t="s">
        <v>42</v>
      </c>
      <c r="G47" s="141" t="s">
        <v>35</v>
      </c>
      <c r="H47" s="142"/>
      <c r="I47" s="34">
        <f>I9+I23+I33+I37+I41+I44</f>
        <v>612</v>
      </c>
      <c r="J47" s="34">
        <f>J9+J23+J33+J37+J41+J44</f>
        <v>828</v>
      </c>
      <c r="K47" s="34">
        <f>K9+K23+K33+K37+K41+K44</f>
        <v>522</v>
      </c>
      <c r="L47" s="34">
        <f>L9+L23+L33+L37+L41+L44</f>
        <v>554</v>
      </c>
      <c r="M47" s="34">
        <f>M9+M23+M33+M37+M41+M44</f>
        <v>256</v>
      </c>
      <c r="N47" s="34"/>
    </row>
    <row r="48" spans="2:14" s="6" customFormat="1" ht="12.75" customHeight="1" thickBot="1">
      <c r="B48" s="153"/>
      <c r="C48" s="154"/>
      <c r="D48" s="154"/>
      <c r="E48" s="155"/>
      <c r="F48" s="160"/>
      <c r="G48" s="141" t="s">
        <v>33</v>
      </c>
      <c r="H48" s="142"/>
      <c r="I48" s="14"/>
      <c r="J48" s="14"/>
      <c r="K48" s="14">
        <f>K34+K38+K42</f>
        <v>90</v>
      </c>
      <c r="L48" s="14">
        <f>L34+L38+L42</f>
        <v>202</v>
      </c>
      <c r="M48" s="14">
        <f>M34+M38+M42</f>
        <v>212</v>
      </c>
      <c r="N48" s="14"/>
    </row>
    <row r="49" spans="2:16" s="6" customFormat="1" ht="23.25" customHeight="1" thickBot="1">
      <c r="B49" s="153"/>
      <c r="C49" s="154"/>
      <c r="D49" s="154"/>
      <c r="E49" s="155"/>
      <c r="F49" s="160"/>
      <c r="G49" s="141" t="s">
        <v>34</v>
      </c>
      <c r="H49" s="142"/>
      <c r="I49" s="14"/>
      <c r="J49" s="14"/>
      <c r="K49" s="14"/>
      <c r="L49" s="14">
        <f>L35+L39+L43</f>
        <v>36</v>
      </c>
      <c r="M49" s="14">
        <f>M35+M39+M43</f>
        <v>108</v>
      </c>
      <c r="N49" s="14">
        <f>N35+N39+N43</f>
        <v>684</v>
      </c>
      <c r="O49" s="45"/>
      <c r="P49" s="6">
        <f>SUM(I47:N49)</f>
        <v>4104</v>
      </c>
    </row>
    <row r="50" spans="2:15" s="6" customFormat="1" ht="15.75" customHeight="1" thickBot="1">
      <c r="B50" s="153"/>
      <c r="C50" s="154"/>
      <c r="D50" s="154"/>
      <c r="E50" s="155"/>
      <c r="F50" s="160"/>
      <c r="G50" s="141" t="s">
        <v>36</v>
      </c>
      <c r="H50" s="142"/>
      <c r="I50" s="71"/>
      <c r="J50" s="14">
        <v>1</v>
      </c>
      <c r="K50" s="14"/>
      <c r="L50" s="14">
        <v>4</v>
      </c>
      <c r="M50" s="14">
        <v>1</v>
      </c>
      <c r="N50" s="14">
        <v>1</v>
      </c>
      <c r="O50" s="45"/>
    </row>
    <row r="51" spans="2:15" s="6" customFormat="1" ht="12.75" customHeight="1" thickBot="1">
      <c r="B51" s="153"/>
      <c r="C51" s="154"/>
      <c r="D51" s="154"/>
      <c r="E51" s="155"/>
      <c r="F51" s="160"/>
      <c r="G51" s="141" t="s">
        <v>37</v>
      </c>
      <c r="H51" s="142"/>
      <c r="I51" s="14">
        <v>1</v>
      </c>
      <c r="J51" s="14">
        <v>3</v>
      </c>
      <c r="K51" s="14">
        <v>5</v>
      </c>
      <c r="L51" s="14">
        <v>4</v>
      </c>
      <c r="M51" s="14">
        <v>5</v>
      </c>
      <c r="N51" s="14">
        <v>1</v>
      </c>
      <c r="O51" s="45"/>
    </row>
    <row r="52" spans="2:15" s="6" customFormat="1" ht="15.75" customHeight="1" thickBot="1">
      <c r="B52" s="156"/>
      <c r="C52" s="157"/>
      <c r="D52" s="157"/>
      <c r="E52" s="158"/>
      <c r="F52" s="161"/>
      <c r="G52" s="141" t="s">
        <v>38</v>
      </c>
      <c r="H52" s="142"/>
      <c r="I52" s="29">
        <v>1</v>
      </c>
      <c r="J52" s="29">
        <v>2</v>
      </c>
      <c r="K52" s="29"/>
      <c r="L52" s="29">
        <v>1</v>
      </c>
      <c r="M52" s="29"/>
      <c r="N52" s="29"/>
      <c r="O52" s="2"/>
    </row>
    <row r="53" spans="2:18" ht="12.75">
      <c r="B53" s="2"/>
      <c r="C53" s="2"/>
      <c r="D53" s="40"/>
      <c r="E53" s="2"/>
      <c r="F53" s="2"/>
      <c r="G53" s="2"/>
      <c r="H53" s="2"/>
      <c r="I53" s="72"/>
      <c r="J53" s="72"/>
      <c r="K53" s="72"/>
      <c r="L53" s="72"/>
      <c r="M53" s="72"/>
      <c r="N53" s="72"/>
      <c r="O53" s="2"/>
      <c r="P53" s="2"/>
      <c r="Q53" s="2"/>
      <c r="R53" s="2"/>
    </row>
    <row r="54" spans="2:17" ht="12.75">
      <c r="B54" s="2"/>
      <c r="C54" s="2"/>
      <c r="D54" s="40"/>
      <c r="E54" s="2"/>
      <c r="F54" s="2"/>
      <c r="G54" s="2"/>
      <c r="H54" s="2"/>
      <c r="I54" s="72"/>
      <c r="J54" s="72"/>
      <c r="K54" s="72"/>
      <c r="L54" s="72"/>
      <c r="M54" s="72"/>
      <c r="N54" s="72"/>
      <c r="O54" s="2"/>
      <c r="P54" s="2"/>
      <c r="Q54" s="2"/>
    </row>
    <row r="55" spans="2:17" ht="12.75">
      <c r="B55" s="2"/>
      <c r="C55" s="2"/>
      <c r="D55" s="40"/>
      <c r="E55" s="2"/>
      <c r="F55" s="2"/>
      <c r="G55" s="27"/>
      <c r="H55" s="27"/>
      <c r="I55" s="69"/>
      <c r="J55" s="69"/>
      <c r="K55" s="69"/>
      <c r="L55" s="69"/>
      <c r="M55" s="69"/>
      <c r="N55" s="11"/>
      <c r="O55" s="2"/>
      <c r="P55" s="2"/>
      <c r="Q55" s="2"/>
    </row>
    <row r="56" spans="2:13" ht="12.75">
      <c r="B56" s="27"/>
      <c r="C56" s="27"/>
      <c r="D56" s="41"/>
      <c r="E56" s="27"/>
      <c r="F56" s="27"/>
      <c r="G56" s="27"/>
      <c r="H56" s="27"/>
      <c r="I56" s="27"/>
      <c r="J56" s="27"/>
      <c r="K56" s="27"/>
      <c r="L56" s="27"/>
      <c r="M56" s="27"/>
    </row>
    <row r="57" spans="2:13" ht="12.75">
      <c r="B57" s="27"/>
      <c r="C57" s="27"/>
      <c r="D57" s="41"/>
      <c r="E57" s="27"/>
      <c r="F57" s="27"/>
      <c r="G57" s="27"/>
      <c r="H57" s="27"/>
      <c r="I57" s="27"/>
      <c r="J57" s="27"/>
      <c r="K57" s="27"/>
      <c r="L57" s="27"/>
      <c r="M57" s="27"/>
    </row>
    <row r="58" spans="2:13" ht="12.75">
      <c r="B58" s="27"/>
      <c r="C58" s="27"/>
      <c r="D58" s="41"/>
      <c r="E58" s="27"/>
      <c r="F58" s="27"/>
      <c r="G58" s="27"/>
      <c r="H58" s="27"/>
      <c r="I58" s="27"/>
      <c r="J58" s="27"/>
      <c r="K58" s="27"/>
      <c r="L58" s="27"/>
      <c r="M58" s="27"/>
    </row>
    <row r="59" spans="2:13" ht="12.75">
      <c r="B59" s="27"/>
      <c r="C59" s="27"/>
      <c r="D59" s="41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2.75">
      <c r="B60" s="27"/>
      <c r="C60" s="27"/>
      <c r="D60" s="41"/>
      <c r="E60" s="27"/>
      <c r="F60" s="27"/>
      <c r="G60" s="27"/>
      <c r="H60" s="27"/>
      <c r="I60" s="27"/>
      <c r="J60" s="27"/>
      <c r="K60" s="27"/>
      <c r="L60" s="27"/>
      <c r="M60" s="27"/>
    </row>
    <row r="61" spans="2:13" ht="12.75">
      <c r="B61" s="27"/>
      <c r="C61" s="27"/>
      <c r="D61" s="41"/>
      <c r="E61" s="27"/>
      <c r="F61" s="27"/>
      <c r="G61" s="27"/>
      <c r="H61" s="27"/>
      <c r="I61" s="27"/>
      <c r="J61" s="27"/>
      <c r="K61" s="27"/>
      <c r="L61" s="27"/>
      <c r="M61" s="27"/>
    </row>
    <row r="62" spans="2:13" ht="12.75">
      <c r="B62" s="27"/>
      <c r="C62" s="27"/>
      <c r="D62" s="41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2.75">
      <c r="B63" s="27"/>
      <c r="C63" s="27"/>
      <c r="D63" s="41"/>
      <c r="E63" s="27"/>
      <c r="F63" s="27"/>
      <c r="G63" s="27"/>
      <c r="H63" s="27"/>
      <c r="I63" s="27"/>
      <c r="J63" s="27"/>
      <c r="K63" s="27"/>
      <c r="L63" s="27"/>
      <c r="M63" s="27"/>
    </row>
    <row r="64" spans="2:13" ht="12.75">
      <c r="B64" s="27"/>
      <c r="C64" s="27"/>
      <c r="D64" s="41"/>
      <c r="E64" s="27"/>
      <c r="F64" s="27"/>
      <c r="G64" s="27"/>
      <c r="H64" s="27"/>
      <c r="I64" s="27"/>
      <c r="J64" s="27"/>
      <c r="K64" s="27"/>
      <c r="L64" s="27"/>
      <c r="M64" s="27"/>
    </row>
    <row r="65" spans="2:13" ht="12.75">
      <c r="B65" s="27"/>
      <c r="C65" s="27"/>
      <c r="D65" s="41"/>
      <c r="E65" s="27"/>
      <c r="F65" s="27"/>
      <c r="G65" s="27"/>
      <c r="H65" s="27"/>
      <c r="I65" s="27"/>
      <c r="J65" s="27"/>
      <c r="K65" s="27"/>
      <c r="L65" s="27"/>
      <c r="M65" s="27"/>
    </row>
    <row r="66" spans="2:13" ht="12.75">
      <c r="B66" s="27"/>
      <c r="C66" s="27"/>
      <c r="D66" s="41"/>
      <c r="E66" s="27"/>
      <c r="F66" s="27"/>
      <c r="G66" s="27"/>
      <c r="H66" s="27"/>
      <c r="I66" s="27"/>
      <c r="J66" s="27"/>
      <c r="K66" s="27"/>
      <c r="L66" s="27"/>
      <c r="M66" s="27"/>
    </row>
    <row r="67" spans="2:13" ht="12.75">
      <c r="B67" s="27"/>
      <c r="C67" s="27"/>
      <c r="D67" s="41"/>
      <c r="E67" s="27"/>
      <c r="F67" s="27"/>
      <c r="G67" s="27"/>
      <c r="H67" s="27"/>
      <c r="I67" s="27"/>
      <c r="J67" s="27"/>
      <c r="K67" s="27"/>
      <c r="L67" s="27"/>
      <c r="M67" s="27"/>
    </row>
    <row r="68" spans="2:13" ht="12.75">
      <c r="B68" s="27"/>
      <c r="C68" s="27"/>
      <c r="D68" s="41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2.75">
      <c r="B69" s="27"/>
      <c r="C69" s="27"/>
      <c r="D69" s="41"/>
      <c r="E69" s="27"/>
      <c r="F69" s="27"/>
      <c r="G69" s="27"/>
      <c r="H69" s="27"/>
      <c r="I69" s="27"/>
      <c r="J69" s="27"/>
      <c r="K69" s="27"/>
      <c r="L69" s="27"/>
      <c r="M69" s="27"/>
    </row>
    <row r="70" spans="2:13" ht="12.75">
      <c r="B70" s="27"/>
      <c r="C70" s="27"/>
      <c r="D70" s="41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2.75">
      <c r="B71" s="27"/>
      <c r="C71" s="27"/>
      <c r="D71" s="41"/>
      <c r="E71" s="27"/>
      <c r="F71" s="27"/>
      <c r="G71" s="27"/>
      <c r="H71" s="27"/>
      <c r="I71" s="27"/>
      <c r="J71" s="27"/>
      <c r="K71" s="27"/>
      <c r="L71" s="27"/>
      <c r="M71" s="27"/>
    </row>
    <row r="72" spans="2:13" ht="12.75">
      <c r="B72" s="27"/>
      <c r="C72" s="27"/>
      <c r="D72" s="41"/>
      <c r="E72" s="27"/>
      <c r="F72" s="27"/>
      <c r="G72" s="27"/>
      <c r="H72" s="27"/>
      <c r="I72" s="27"/>
      <c r="J72" s="27"/>
      <c r="K72" s="27"/>
      <c r="L72" s="27"/>
      <c r="M72" s="27"/>
    </row>
    <row r="73" spans="2:13" ht="12.75">
      <c r="B73" s="27"/>
      <c r="C73" s="27"/>
      <c r="D73" s="41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12.75">
      <c r="B74" s="27"/>
      <c r="C74" s="27"/>
      <c r="D74" s="41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12.75">
      <c r="B75" s="27"/>
      <c r="C75" s="27"/>
      <c r="D75" s="41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2.75">
      <c r="B76" s="27"/>
      <c r="C76" s="27"/>
      <c r="D76" s="41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12.75">
      <c r="B77" s="27"/>
      <c r="C77" s="27"/>
      <c r="D77" s="41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2.75">
      <c r="B78" s="27"/>
      <c r="C78" s="27"/>
      <c r="D78" s="41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12.75">
      <c r="B79" s="27"/>
      <c r="C79" s="27"/>
      <c r="D79" s="41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12.75">
      <c r="B80" s="27"/>
      <c r="C80" s="27"/>
      <c r="D80" s="41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12.75">
      <c r="B81" s="27"/>
      <c r="C81" s="27"/>
      <c r="D81" s="41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12.75">
      <c r="B82" s="27"/>
      <c r="C82" s="27"/>
      <c r="D82" s="41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2.75">
      <c r="B83" s="27"/>
      <c r="C83" s="27"/>
      <c r="D83" s="41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12.75">
      <c r="B84" s="27"/>
      <c r="C84" s="27"/>
      <c r="D84" s="41"/>
      <c r="E84" s="27"/>
      <c r="F84" s="27"/>
      <c r="G84" s="27"/>
      <c r="H84" s="27"/>
      <c r="I84" s="27"/>
      <c r="J84" s="27"/>
      <c r="K84" s="27"/>
      <c r="L84" s="27"/>
      <c r="M84" s="27"/>
    </row>
    <row r="85" spans="2:13" ht="12.75">
      <c r="B85" s="27"/>
      <c r="C85" s="27"/>
      <c r="D85" s="41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41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41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41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41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41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41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41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41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41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41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41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41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41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41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41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41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41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41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41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41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41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41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41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41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41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41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41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41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41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41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41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41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41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41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41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41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41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41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41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41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41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41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41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41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41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41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41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41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41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41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41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41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41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41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41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41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41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41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41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41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41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41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41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41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41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41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ht="12.75">
      <c r="B152" s="27"/>
      <c r="C152" s="27"/>
      <c r="D152" s="41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ht="12.75">
      <c r="B153" s="27"/>
      <c r="C153" s="27"/>
      <c r="D153" s="41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ht="12.75">
      <c r="B154" s="27"/>
      <c r="C154" s="27"/>
      <c r="D154" s="41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ht="12.75">
      <c r="B155" s="27"/>
      <c r="C155" s="27"/>
      <c r="D155" s="41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ht="12.75">
      <c r="B156" s="27"/>
      <c r="C156" s="27"/>
      <c r="D156" s="41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ht="12.75">
      <c r="B157" s="27"/>
      <c r="C157" s="27"/>
      <c r="D157" s="41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41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41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41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41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41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41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41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41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41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41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41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41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41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41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41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41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41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41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41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41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41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41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41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41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41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41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41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41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41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41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41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41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41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41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41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41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41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41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41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41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41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41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41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41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6" ht="12.75">
      <c r="B202" s="27"/>
      <c r="C202" s="27"/>
      <c r="D202" s="41"/>
      <c r="E202" s="27"/>
      <c r="F202" s="27"/>
    </row>
  </sheetData>
  <sheetProtection/>
  <mergeCells count="28">
    <mergeCell ref="I4:N4"/>
    <mergeCell ref="M5:N5"/>
    <mergeCell ref="M6:M8"/>
    <mergeCell ref="N6:N8"/>
    <mergeCell ref="I5:J5"/>
    <mergeCell ref="K5:L5"/>
    <mergeCell ref="J6:J8"/>
    <mergeCell ref="K6:K8"/>
    <mergeCell ref="I6:I8"/>
    <mergeCell ref="E4:H4"/>
    <mergeCell ref="B4:B8"/>
    <mergeCell ref="C4:C8"/>
    <mergeCell ref="D4:D8"/>
    <mergeCell ref="E5:E8"/>
    <mergeCell ref="G6:G8"/>
    <mergeCell ref="F5:F8"/>
    <mergeCell ref="G5:H5"/>
    <mergeCell ref="H6:H8"/>
    <mergeCell ref="B47:E52"/>
    <mergeCell ref="F47:F52"/>
    <mergeCell ref="G52:H52"/>
    <mergeCell ref="L6:L8"/>
    <mergeCell ref="G50:H50"/>
    <mergeCell ref="G51:H51"/>
    <mergeCell ref="G47:H47"/>
    <mergeCell ref="G48:H48"/>
    <mergeCell ref="G49:H49"/>
    <mergeCell ref="B45:C45"/>
  </mergeCells>
  <printOptions/>
  <pageMargins left="0.3937007874015748" right="0.3937007874015748" top="0.7874015748031497" bottom="0.984251968503937" header="0.31496062992125984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Zavuch</cp:lastModifiedBy>
  <cp:lastPrinted>2020-12-23T05:25:49Z</cp:lastPrinted>
  <dcterms:created xsi:type="dcterms:W3CDTF">2011-03-23T06:06:40Z</dcterms:created>
  <dcterms:modified xsi:type="dcterms:W3CDTF">2020-12-23T06:09:19Z</dcterms:modified>
  <cp:category/>
  <cp:version/>
  <cp:contentType/>
  <cp:contentStatus/>
</cp:coreProperties>
</file>